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showInkAnnotation="0" autoCompressPictures="0"/>
  <bookViews>
    <workbookView xWindow="33940" yWindow="700" windowWidth="27860" windowHeight="17560" tabRatio="631" activeTab="3"/>
  </bookViews>
  <sheets>
    <sheet name="1790-Hamilton" sheetId="1" r:id="rId1"/>
    <sheet name="1790-Jefferson" sheetId="2" r:id="rId2"/>
    <sheet name="1790-Webster" sheetId="3" r:id="rId3"/>
    <sheet name="1820-Lowndes" sheetId="4" r:id="rId4"/>
    <sheet name="1820-Webster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6" i="1"/>
  <c r="D6" i="1"/>
  <c r="E6" i="1"/>
  <c r="F6" i="1"/>
  <c r="H6" i="1"/>
  <c r="J6" i="1"/>
  <c r="C7" i="1"/>
  <c r="D7" i="1"/>
  <c r="E7" i="1"/>
  <c r="F7" i="1"/>
  <c r="H7" i="1"/>
  <c r="J7" i="1"/>
  <c r="C8" i="1"/>
  <c r="D8" i="1"/>
  <c r="E8" i="1"/>
  <c r="F8" i="1"/>
  <c r="H8" i="1"/>
  <c r="J8" i="1"/>
  <c r="C9" i="1"/>
  <c r="D9" i="1"/>
  <c r="E9" i="1"/>
  <c r="F9" i="1"/>
  <c r="H9" i="1"/>
  <c r="J9" i="1"/>
  <c r="C10" i="1"/>
  <c r="D10" i="1"/>
  <c r="E10" i="1"/>
  <c r="F10" i="1"/>
  <c r="H10" i="1"/>
  <c r="J10" i="1"/>
  <c r="C11" i="1"/>
  <c r="D11" i="1"/>
  <c r="E11" i="1"/>
  <c r="F11" i="1"/>
  <c r="H11" i="1"/>
  <c r="J11" i="1"/>
  <c r="C12" i="1"/>
  <c r="D12" i="1"/>
  <c r="E12" i="1"/>
  <c r="F12" i="1"/>
  <c r="H12" i="1"/>
  <c r="J12" i="1"/>
  <c r="C13" i="1"/>
  <c r="D13" i="1"/>
  <c r="E13" i="1"/>
  <c r="F13" i="1"/>
  <c r="H13" i="1"/>
  <c r="J13" i="1"/>
  <c r="C14" i="1"/>
  <c r="D14" i="1"/>
  <c r="E14" i="1"/>
  <c r="F14" i="1"/>
  <c r="H14" i="1"/>
  <c r="J14" i="1"/>
  <c r="C15" i="1"/>
  <c r="D15" i="1"/>
  <c r="E15" i="1"/>
  <c r="F15" i="1"/>
  <c r="H15" i="1"/>
  <c r="J15" i="1"/>
  <c r="C16" i="1"/>
  <c r="D16" i="1"/>
  <c r="E16" i="1"/>
  <c r="F16" i="1"/>
  <c r="H16" i="1"/>
  <c r="J16" i="1"/>
  <c r="C17" i="1"/>
  <c r="D17" i="1"/>
  <c r="E17" i="1"/>
  <c r="F17" i="1"/>
  <c r="H17" i="1"/>
  <c r="J17" i="1"/>
  <c r="C18" i="1"/>
  <c r="D18" i="1"/>
  <c r="E18" i="1"/>
  <c r="F18" i="1"/>
  <c r="H18" i="1"/>
  <c r="J18" i="1"/>
  <c r="C19" i="1"/>
  <c r="D19" i="1"/>
  <c r="E19" i="1"/>
  <c r="F19" i="1"/>
  <c r="H19" i="1"/>
  <c r="J19" i="1"/>
  <c r="C20" i="1"/>
  <c r="D20" i="1"/>
  <c r="E20" i="1"/>
  <c r="F20" i="1"/>
  <c r="H20" i="1"/>
  <c r="J20" i="1"/>
  <c r="D21" i="1"/>
  <c r="E21" i="1"/>
  <c r="G21" i="1"/>
  <c r="H21" i="1"/>
  <c r="B21" i="2"/>
  <c r="C6" i="2"/>
  <c r="E6" i="2"/>
  <c r="G6" i="2"/>
  <c r="H6" i="2"/>
  <c r="I6" i="2"/>
  <c r="C7" i="2"/>
  <c r="E7" i="2"/>
  <c r="G7" i="2"/>
  <c r="H7" i="2"/>
  <c r="I7" i="2"/>
  <c r="C8" i="2"/>
  <c r="E8" i="2"/>
  <c r="G8" i="2"/>
  <c r="H8" i="2"/>
  <c r="I8" i="2"/>
  <c r="C9" i="2"/>
  <c r="E9" i="2"/>
  <c r="G9" i="2"/>
  <c r="H9" i="2"/>
  <c r="I9" i="2"/>
  <c r="C10" i="2"/>
  <c r="E10" i="2"/>
  <c r="G10" i="2"/>
  <c r="H10" i="2"/>
  <c r="I10" i="2"/>
  <c r="C11" i="2"/>
  <c r="E11" i="2"/>
  <c r="G11" i="2"/>
  <c r="H11" i="2"/>
  <c r="I11" i="2"/>
  <c r="C12" i="2"/>
  <c r="E12" i="2"/>
  <c r="G12" i="2"/>
  <c r="H12" i="2"/>
  <c r="I12" i="2"/>
  <c r="C13" i="2"/>
  <c r="E13" i="2"/>
  <c r="G13" i="2"/>
  <c r="H13" i="2"/>
  <c r="I13" i="2"/>
  <c r="C14" i="2"/>
  <c r="E14" i="2"/>
  <c r="G14" i="2"/>
  <c r="H14" i="2"/>
  <c r="I14" i="2"/>
  <c r="C15" i="2"/>
  <c r="E15" i="2"/>
  <c r="G15" i="2"/>
  <c r="H15" i="2"/>
  <c r="I15" i="2"/>
  <c r="C16" i="2"/>
  <c r="E16" i="2"/>
  <c r="G16" i="2"/>
  <c r="H16" i="2"/>
  <c r="I16" i="2"/>
  <c r="C17" i="2"/>
  <c r="E17" i="2"/>
  <c r="G17" i="2"/>
  <c r="H17" i="2"/>
  <c r="I17" i="2"/>
  <c r="C18" i="2"/>
  <c r="E18" i="2"/>
  <c r="G18" i="2"/>
  <c r="H18" i="2"/>
  <c r="I18" i="2"/>
  <c r="C19" i="2"/>
  <c r="E19" i="2"/>
  <c r="G19" i="2"/>
  <c r="H19" i="2"/>
  <c r="I19" i="2"/>
  <c r="C20" i="2"/>
  <c r="E20" i="2"/>
  <c r="G20" i="2"/>
  <c r="H20" i="2"/>
  <c r="I20" i="2"/>
  <c r="D21" i="2"/>
  <c r="E21" i="2"/>
  <c r="H21" i="2"/>
  <c r="D6" i="3"/>
  <c r="F6" i="3"/>
  <c r="G6" i="3"/>
  <c r="H6" i="3"/>
  <c r="D7" i="3"/>
  <c r="F7" i="3"/>
  <c r="G7" i="3"/>
  <c r="H7" i="3"/>
  <c r="D8" i="3"/>
  <c r="F8" i="3"/>
  <c r="G8" i="3"/>
  <c r="H8" i="3"/>
  <c r="D9" i="3"/>
  <c r="F9" i="3"/>
  <c r="G9" i="3"/>
  <c r="H9" i="3"/>
  <c r="D10" i="3"/>
  <c r="F10" i="3"/>
  <c r="G10" i="3"/>
  <c r="H10" i="3"/>
  <c r="D11" i="3"/>
  <c r="F11" i="3"/>
  <c r="G11" i="3"/>
  <c r="H11" i="3"/>
  <c r="D12" i="3"/>
  <c r="F12" i="3"/>
  <c r="G12" i="3"/>
  <c r="H12" i="3"/>
  <c r="D13" i="3"/>
  <c r="F13" i="3"/>
  <c r="G13" i="3"/>
  <c r="H13" i="3"/>
  <c r="D14" i="3"/>
  <c r="F14" i="3"/>
  <c r="G14" i="3"/>
  <c r="H14" i="3"/>
  <c r="D15" i="3"/>
  <c r="F15" i="3"/>
  <c r="G15" i="3"/>
  <c r="H15" i="3"/>
  <c r="D16" i="3"/>
  <c r="F16" i="3"/>
  <c r="G16" i="3"/>
  <c r="H16" i="3"/>
  <c r="D17" i="3"/>
  <c r="F17" i="3"/>
  <c r="G17" i="3"/>
  <c r="H17" i="3"/>
  <c r="D18" i="3"/>
  <c r="F18" i="3"/>
  <c r="G18" i="3"/>
  <c r="H18" i="3"/>
  <c r="D19" i="3"/>
  <c r="F19" i="3"/>
  <c r="G19" i="3"/>
  <c r="H19" i="3"/>
  <c r="D20" i="3"/>
  <c r="F20" i="3"/>
  <c r="G20" i="3"/>
  <c r="H20" i="3"/>
  <c r="B21" i="3"/>
  <c r="C21" i="3"/>
  <c r="D21" i="3"/>
  <c r="E21" i="3"/>
  <c r="H21" i="3"/>
  <c r="B30" i="4"/>
  <c r="C6" i="4"/>
  <c r="D6" i="4"/>
  <c r="E6" i="4"/>
  <c r="F6" i="4"/>
  <c r="G6" i="4"/>
  <c r="I6" i="4"/>
  <c r="C7" i="4"/>
  <c r="D7" i="4"/>
  <c r="E7" i="4"/>
  <c r="F7" i="4"/>
  <c r="G7" i="4"/>
  <c r="I7" i="4"/>
  <c r="C8" i="4"/>
  <c r="D8" i="4"/>
  <c r="E8" i="4"/>
  <c r="F8" i="4"/>
  <c r="G8" i="4"/>
  <c r="I8" i="4"/>
  <c r="C9" i="4"/>
  <c r="D9" i="4"/>
  <c r="E9" i="4"/>
  <c r="F9" i="4"/>
  <c r="G9" i="4"/>
  <c r="I9" i="4"/>
  <c r="C10" i="4"/>
  <c r="D10" i="4"/>
  <c r="E10" i="4"/>
  <c r="F10" i="4"/>
  <c r="G10" i="4"/>
  <c r="I10" i="4"/>
  <c r="C11" i="4"/>
  <c r="D11" i="4"/>
  <c r="E11" i="4"/>
  <c r="F11" i="4"/>
  <c r="G11" i="4"/>
  <c r="I11" i="4"/>
  <c r="C12" i="4"/>
  <c r="D12" i="4"/>
  <c r="E12" i="4"/>
  <c r="F12" i="4"/>
  <c r="G12" i="4"/>
  <c r="I12" i="4"/>
  <c r="C13" i="4"/>
  <c r="D13" i="4"/>
  <c r="E13" i="4"/>
  <c r="F13" i="4"/>
  <c r="G13" i="4"/>
  <c r="I13" i="4"/>
  <c r="C14" i="4"/>
  <c r="D14" i="4"/>
  <c r="E14" i="4"/>
  <c r="F14" i="4"/>
  <c r="G14" i="4"/>
  <c r="I14" i="4"/>
  <c r="C15" i="4"/>
  <c r="D15" i="4"/>
  <c r="E15" i="4"/>
  <c r="F15" i="4"/>
  <c r="G15" i="4"/>
  <c r="I15" i="4"/>
  <c r="C16" i="4"/>
  <c r="D16" i="4"/>
  <c r="E16" i="4"/>
  <c r="F16" i="4"/>
  <c r="G16" i="4"/>
  <c r="I16" i="4"/>
  <c r="C17" i="4"/>
  <c r="D17" i="4"/>
  <c r="E17" i="4"/>
  <c r="F17" i="4"/>
  <c r="G17" i="4"/>
  <c r="I17" i="4"/>
  <c r="C18" i="4"/>
  <c r="D18" i="4"/>
  <c r="E18" i="4"/>
  <c r="F18" i="4"/>
  <c r="G18" i="4"/>
  <c r="I18" i="4"/>
  <c r="C19" i="4"/>
  <c r="D19" i="4"/>
  <c r="E19" i="4"/>
  <c r="F19" i="4"/>
  <c r="G19" i="4"/>
  <c r="I19" i="4"/>
  <c r="C20" i="4"/>
  <c r="D20" i="4"/>
  <c r="E20" i="4"/>
  <c r="F20" i="4"/>
  <c r="G20" i="4"/>
  <c r="I20" i="4"/>
  <c r="C21" i="4"/>
  <c r="D21" i="4"/>
  <c r="E21" i="4"/>
  <c r="F21" i="4"/>
  <c r="G21" i="4"/>
  <c r="I21" i="4"/>
  <c r="C22" i="4"/>
  <c r="D22" i="4"/>
  <c r="E22" i="4"/>
  <c r="F22" i="4"/>
  <c r="G22" i="4"/>
  <c r="I22" i="4"/>
  <c r="C23" i="4"/>
  <c r="D23" i="4"/>
  <c r="E23" i="4"/>
  <c r="F23" i="4"/>
  <c r="G23" i="4"/>
  <c r="I23" i="4"/>
  <c r="C24" i="4"/>
  <c r="D24" i="4"/>
  <c r="E24" i="4"/>
  <c r="F24" i="4"/>
  <c r="G24" i="4"/>
  <c r="I24" i="4"/>
  <c r="C25" i="4"/>
  <c r="D25" i="4"/>
  <c r="E25" i="4"/>
  <c r="F25" i="4"/>
  <c r="G25" i="4"/>
  <c r="I25" i="4"/>
  <c r="C26" i="4"/>
  <c r="D26" i="4"/>
  <c r="E26" i="4"/>
  <c r="F26" i="4"/>
  <c r="G26" i="4"/>
  <c r="I26" i="4"/>
  <c r="C27" i="4"/>
  <c r="D27" i="4"/>
  <c r="E27" i="4"/>
  <c r="F27" i="4"/>
  <c r="G27" i="4"/>
  <c r="I27" i="4"/>
  <c r="C28" i="4"/>
  <c r="D28" i="4"/>
  <c r="E28" i="4"/>
  <c r="F28" i="4"/>
  <c r="G28" i="4"/>
  <c r="I28" i="4"/>
  <c r="C29" i="4"/>
  <c r="D29" i="4"/>
  <c r="E29" i="4"/>
  <c r="F29" i="4"/>
  <c r="G29" i="4"/>
  <c r="I29" i="4"/>
  <c r="E30" i="4"/>
  <c r="I30" i="4"/>
  <c r="B30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E30" i="6"/>
  <c r="G30" i="6"/>
</calcChain>
</file>

<file path=xl/sharedStrings.xml><?xml version="1.0" encoding="utf-8"?>
<sst xmlns="http://schemas.openxmlformats.org/spreadsheetml/2006/main" count="203" uniqueCount="57">
  <si>
    <t>Virgina</t>
  </si>
  <si>
    <t>Massachusetts</t>
  </si>
  <si>
    <t>Pennsylvania</t>
  </si>
  <si>
    <t>North Carolina</t>
  </si>
  <si>
    <t>New York</t>
  </si>
  <si>
    <t>Maryland</t>
  </si>
  <si>
    <t>Connecticut</t>
  </si>
  <si>
    <t>South Carolina</t>
  </si>
  <si>
    <t>New Jersey</t>
  </si>
  <si>
    <t>New Hampshire</t>
  </si>
  <si>
    <t>Vermont</t>
  </si>
  <si>
    <t>Georgia</t>
  </si>
  <si>
    <t>Kentucky</t>
  </si>
  <si>
    <t>Rhode Island</t>
  </si>
  <si>
    <t>Delaware</t>
  </si>
  <si>
    <t>TOTAL</t>
  </si>
  <si>
    <t>State</t>
  </si>
  <si>
    <t>Value</t>
  </si>
  <si>
    <t>% of Total</t>
  </si>
  <si>
    <t>Quota for</t>
  </si>
  <si>
    <t>120 seats</t>
  </si>
  <si>
    <t>Hamilton's Proposal for 120 seat House in 1791</t>
  </si>
  <si>
    <t>Fraction</t>
  </si>
  <si>
    <t>Largest</t>
  </si>
  <si>
    <t>Remainder</t>
  </si>
  <si>
    <t>Ignoring</t>
  </si>
  <si>
    <t>Apprtmnt</t>
  </si>
  <si>
    <t>Hamilton's</t>
  </si>
  <si>
    <t>Apptmnt</t>
  </si>
  <si>
    <t>per Rep</t>
  </si>
  <si>
    <t>Jefferson's Method</t>
  </si>
  <si>
    <t>Divisor x=</t>
  </si>
  <si>
    <t>Quotient</t>
  </si>
  <si>
    <t>"Population"</t>
  </si>
  <si>
    <t>Webster's Method</t>
  </si>
  <si>
    <t>Rounded</t>
  </si>
  <si>
    <t>Virginia</t>
  </si>
  <si>
    <t>Ohio</t>
  </si>
  <si>
    <t>Tennessee</t>
  </si>
  <si>
    <t>Maine</t>
  </si>
  <si>
    <t>Indiana</t>
  </si>
  <si>
    <t>Louisiana</t>
  </si>
  <si>
    <t>Alabama</t>
  </si>
  <si>
    <t>Missouri</t>
  </si>
  <si>
    <t>Mississippi</t>
  </si>
  <si>
    <t>Illinois</t>
  </si>
  <si>
    <t>1820 Census</t>
  </si>
  <si>
    <t>213 Seats</t>
  </si>
  <si>
    <t>Adjusted</t>
  </si>
  <si>
    <t>Lowndes</t>
  </si>
  <si>
    <t>Apportionment</t>
  </si>
  <si>
    <t>Rounding</t>
  </si>
  <si>
    <t>Quota</t>
  </si>
  <si>
    <t>1820 Census - 213 Seat House</t>
  </si>
  <si>
    <t>Quota</t>
    <phoneticPr fontId="3" type="noConversion"/>
  </si>
  <si>
    <t>Hamilton's Method</t>
    <phoneticPr fontId="3" type="noConversion"/>
  </si>
  <si>
    <t>House size =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</si>
</sst>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72" formatCode="0.0%"/>
    <numFmt numFmtId="176" formatCode="0.000"/>
    <numFmt numFmtId="179" formatCode="_(* #,##0_);_(* \(#,##0\);_(* &quot;-&quot;??_);_(@_)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/>
    <xf numFmtId="3" fontId="1" fillId="2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0" fillId="0" borderId="0" xfId="0" applyBorder="1"/>
    <xf numFmtId="172" fontId="0" fillId="0" borderId="0" xfId="2" applyNumberFormat="1" applyFont="1" applyBorder="1"/>
    <xf numFmtId="2" fontId="0" fillId="0" borderId="0" xfId="0" applyNumberFormat="1"/>
    <xf numFmtId="1" fontId="0" fillId="0" borderId="0" xfId="0" applyNumberFormat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2" fontId="0" fillId="0" borderId="12" xfId="0" applyNumberFormat="1" applyBorder="1"/>
    <xf numFmtId="1" fontId="1" fillId="0" borderId="12" xfId="0" applyNumberFormat="1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179" fontId="0" fillId="0" borderId="0" xfId="1" applyNumberFormat="1" applyFont="1"/>
    <xf numFmtId="0" fontId="0" fillId="3" borderId="1" xfId="0" applyFill="1" applyBorder="1"/>
    <xf numFmtId="0" fontId="0" fillId="3" borderId="2" xfId="0" applyFill="1" applyBorder="1"/>
    <xf numFmtId="179" fontId="1" fillId="2" borderId="6" xfId="1" applyNumberFormat="1" applyFont="1" applyFill="1" applyBorder="1"/>
    <xf numFmtId="1" fontId="1" fillId="2" borderId="9" xfId="0" applyNumberFormat="1" applyFont="1" applyFill="1" applyBorder="1"/>
    <xf numFmtId="179" fontId="1" fillId="2" borderId="9" xfId="1" applyNumberFormat="1" applyFont="1" applyFill="1" applyBorder="1"/>
    <xf numFmtId="0" fontId="1" fillId="2" borderId="8" xfId="0" applyFont="1" applyFill="1" applyBorder="1" applyAlignment="1">
      <alignment horizontal="right"/>
    </xf>
    <xf numFmtId="3" fontId="0" fillId="3" borderId="14" xfId="0" applyNumberFormat="1" applyFill="1" applyBorder="1"/>
    <xf numFmtId="0" fontId="0" fillId="3" borderId="15" xfId="0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1" fontId="1" fillId="2" borderId="6" xfId="0" applyNumberFormat="1" applyFont="1" applyFill="1" applyBorder="1"/>
    <xf numFmtId="0" fontId="0" fillId="2" borderId="6" xfId="0" applyFill="1" applyBorder="1"/>
    <xf numFmtId="0" fontId="0" fillId="2" borderId="9" xfId="0" applyFill="1" applyBorder="1"/>
    <xf numFmtId="179" fontId="0" fillId="0" borderId="14" xfId="1" applyNumberFormat="1" applyFont="1" applyBorder="1"/>
    <xf numFmtId="1" fontId="0" fillId="0" borderId="15" xfId="0" applyNumberFormat="1" applyBorder="1"/>
    <xf numFmtId="0" fontId="0" fillId="2" borderId="14" xfId="0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15" xfId="0" applyFont="1" applyFill="1" applyBorder="1" applyAlignment="1">
      <alignment horizontal="right"/>
    </xf>
    <xf numFmtId="3" fontId="1" fillId="3" borderId="0" xfId="0" applyNumberFormat="1" applyFont="1" applyFill="1" applyBorder="1"/>
    <xf numFmtId="0" fontId="1" fillId="3" borderId="2" xfId="0" applyFont="1" applyFill="1" applyBorder="1"/>
    <xf numFmtId="3" fontId="1" fillId="3" borderId="4" xfId="0" applyNumberFormat="1" applyFont="1" applyFill="1" applyBorder="1"/>
    <xf numFmtId="179" fontId="0" fillId="0" borderId="0" xfId="0" applyNumberFormat="1"/>
    <xf numFmtId="0" fontId="1" fillId="2" borderId="4" xfId="0" applyFont="1" applyFill="1" applyBorder="1"/>
    <xf numFmtId="171" fontId="0" fillId="0" borderId="1" xfId="1" applyNumberFormat="1" applyFont="1" applyBorder="1"/>
    <xf numFmtId="171" fontId="0" fillId="0" borderId="15" xfId="1" applyNumberFormat="1" applyFont="1" applyBorder="1"/>
    <xf numFmtId="171" fontId="0" fillId="0" borderId="3" xfId="1" applyNumberFormat="1" applyFont="1" applyBorder="1"/>
    <xf numFmtId="179" fontId="1" fillId="2" borderId="9" xfId="0" applyNumberFormat="1" applyFont="1" applyFill="1" applyBorder="1"/>
    <xf numFmtId="0" fontId="4" fillId="0" borderId="0" xfId="0" applyFont="1"/>
    <xf numFmtId="0" fontId="1" fillId="2" borderId="1" xfId="0" applyFont="1" applyFill="1" applyBorder="1" applyAlignment="1">
      <alignment horizontal="right"/>
    </xf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0" fillId="2" borderId="5" xfId="0" applyFill="1" applyBorder="1"/>
    <xf numFmtId="3" fontId="0" fillId="0" borderId="0" xfId="0" applyNumberFormat="1" applyBorder="1"/>
    <xf numFmtId="172" fontId="0" fillId="0" borderId="14" xfId="2" applyNumberFormat="1" applyFont="1" applyBorder="1"/>
    <xf numFmtId="1" fontId="0" fillId="3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" fontId="0" fillId="4" borderId="0" xfId="0" applyNumberFormat="1" applyFill="1" applyBorder="1"/>
    <xf numFmtId="176" fontId="0" fillId="0" borderId="15" xfId="0" applyNumberFormat="1" applyFill="1" applyBorder="1"/>
    <xf numFmtId="3" fontId="1" fillId="3" borderId="14" xfId="0" applyNumberFormat="1" applyFont="1" applyFill="1" applyBorder="1"/>
    <xf numFmtId="179" fontId="0" fillId="0" borderId="10" xfId="1" applyNumberFormat="1" applyFont="1" applyBorder="1"/>
    <xf numFmtId="179" fontId="0" fillId="0" borderId="12" xfId="1" applyNumberFormat="1" applyFont="1" applyBorder="1"/>
    <xf numFmtId="179" fontId="0" fillId="0" borderId="11" xfId="1" applyNumberFormat="1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0" fillId="0" borderId="0" xfId="0" applyNumberFormat="1"/>
    <xf numFmtId="0" fontId="0" fillId="3" borderId="3" xfId="0" applyFill="1" applyBorder="1" applyAlignment="1">
      <alignment horizontal="right"/>
    </xf>
    <xf numFmtId="0" fontId="0" fillId="3" borderId="4" xfId="0" applyFill="1" applyBorder="1"/>
    <xf numFmtId="176" fontId="0" fillId="0" borderId="0" xfId="0" applyNumberFormat="1"/>
    <xf numFmtId="176" fontId="0" fillId="0" borderId="0" xfId="0" applyNumberFormat="1" applyBorder="1"/>
    <xf numFmtId="176" fontId="0" fillId="0" borderId="14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uler="0" zoomScale="125" workbookViewId="0">
      <selection activeCell="H20" sqref="H20"/>
    </sheetView>
  </sheetViews>
  <sheetFormatPr baseColWidth="10" defaultRowHeight="13" x14ac:dyDescent="0"/>
  <cols>
    <col min="1" max="1" width="12.85546875" customWidth="1"/>
    <col min="2" max="2" width="9.42578125" bestFit="1" customWidth="1"/>
    <col min="7" max="7" width="9.85546875" bestFit="1" customWidth="1"/>
    <col min="8" max="8" width="8.85546875" bestFit="1" customWidth="1"/>
    <col min="9" max="9" width="13.140625" bestFit="1" customWidth="1"/>
    <col min="10" max="10" width="11.28515625" customWidth="1"/>
  </cols>
  <sheetData>
    <row r="1" spans="1:10">
      <c r="A1" s="2" t="s">
        <v>21</v>
      </c>
    </row>
    <row r="4" spans="1:10">
      <c r="A4" s="3"/>
      <c r="B4" s="7" t="s">
        <v>26</v>
      </c>
      <c r="C4" s="7"/>
      <c r="D4" s="17" t="s">
        <v>19</v>
      </c>
      <c r="E4" s="7" t="s">
        <v>25</v>
      </c>
      <c r="F4" s="7"/>
      <c r="G4" s="7" t="s">
        <v>23</v>
      </c>
      <c r="H4" s="17" t="s">
        <v>26</v>
      </c>
      <c r="I4" s="17"/>
      <c r="J4" s="17" t="s">
        <v>33</v>
      </c>
    </row>
    <row r="5" spans="1:10">
      <c r="A5" s="5" t="s">
        <v>16</v>
      </c>
      <c r="B5" s="10" t="s">
        <v>17</v>
      </c>
      <c r="C5" s="10" t="s">
        <v>18</v>
      </c>
      <c r="D5" s="18" t="s">
        <v>20</v>
      </c>
      <c r="E5" s="10" t="s">
        <v>22</v>
      </c>
      <c r="F5" s="10" t="s">
        <v>24</v>
      </c>
      <c r="G5" s="10" t="s">
        <v>24</v>
      </c>
      <c r="H5" s="18"/>
      <c r="I5" s="18"/>
      <c r="J5" s="18" t="s">
        <v>29</v>
      </c>
    </row>
    <row r="6" spans="1:10">
      <c r="A6" t="s">
        <v>6</v>
      </c>
      <c r="B6" s="1">
        <v>236841</v>
      </c>
      <c r="C6" s="12">
        <f t="shared" ref="C6:C19" si="0">B6/$B$21</f>
        <v>6.5499513263567774E-2</v>
      </c>
      <c r="D6" s="19">
        <f t="shared" ref="D6:D19" si="1">C6*120</f>
        <v>7.8599415916281332</v>
      </c>
      <c r="E6" s="70">
        <f t="shared" ref="E6:E19" si="2">TRUNC(D6)</f>
        <v>7</v>
      </c>
      <c r="F6" s="71">
        <f>D6-E6</f>
        <v>0.85994159162813322</v>
      </c>
      <c r="G6" s="69">
        <v>1</v>
      </c>
      <c r="H6" s="20">
        <f t="shared" ref="H6:H19" si="3">E6+G6</f>
        <v>8</v>
      </c>
      <c r="I6" t="s">
        <v>6</v>
      </c>
      <c r="J6" s="66">
        <f>B6/H6</f>
        <v>29605.125</v>
      </c>
    </row>
    <row r="7" spans="1:10">
      <c r="A7" t="s">
        <v>14</v>
      </c>
      <c r="B7" s="1">
        <v>55540</v>
      </c>
      <c r="C7" s="12">
        <f t="shared" si="0"/>
        <v>1.5359853094095002E-2</v>
      </c>
      <c r="D7" s="19">
        <f t="shared" si="1"/>
        <v>1.8431823712914004</v>
      </c>
      <c r="E7" s="70">
        <f t="shared" si="2"/>
        <v>1</v>
      </c>
      <c r="F7" s="71">
        <f t="shared" ref="F7:F20" si="4">D7-E7</f>
        <v>0.84318237129140039</v>
      </c>
      <c r="G7" s="69">
        <v>1</v>
      </c>
      <c r="H7" s="20">
        <f t="shared" si="3"/>
        <v>2</v>
      </c>
      <c r="I7" t="s">
        <v>14</v>
      </c>
      <c r="J7" s="67">
        <f t="shared" ref="J7:J20" si="5">B7/H7</f>
        <v>27770</v>
      </c>
    </row>
    <row r="8" spans="1:10">
      <c r="A8" t="s">
        <v>11</v>
      </c>
      <c r="B8" s="1">
        <v>70835</v>
      </c>
      <c r="C8" s="12">
        <f t="shared" si="0"/>
        <v>1.9589758622978383E-2</v>
      </c>
      <c r="D8" s="19">
        <f t="shared" si="1"/>
        <v>2.3507710347574058</v>
      </c>
      <c r="E8" s="70">
        <f t="shared" si="2"/>
        <v>2</v>
      </c>
      <c r="F8" s="71">
        <f t="shared" si="4"/>
        <v>0.35077103475740579</v>
      </c>
      <c r="G8" s="69"/>
      <c r="H8" s="20">
        <f t="shared" si="3"/>
        <v>2</v>
      </c>
      <c r="I8" t="s">
        <v>11</v>
      </c>
      <c r="J8" s="67">
        <f t="shared" si="5"/>
        <v>35417.5</v>
      </c>
    </row>
    <row r="9" spans="1:10">
      <c r="A9" t="s">
        <v>12</v>
      </c>
      <c r="B9" s="1">
        <v>68705</v>
      </c>
      <c r="C9" s="12">
        <f t="shared" si="0"/>
        <v>1.900069691807341E-2</v>
      </c>
      <c r="D9" s="19">
        <f t="shared" si="1"/>
        <v>2.280083630168809</v>
      </c>
      <c r="E9" s="70">
        <f t="shared" si="2"/>
        <v>2</v>
      </c>
      <c r="F9" s="71">
        <f t="shared" si="4"/>
        <v>0.28008363016880899</v>
      </c>
      <c r="G9" s="69"/>
      <c r="H9" s="20">
        <f t="shared" si="3"/>
        <v>2</v>
      </c>
      <c r="I9" t="s">
        <v>12</v>
      </c>
      <c r="J9" s="67">
        <f t="shared" si="5"/>
        <v>34352.5</v>
      </c>
    </row>
    <row r="10" spans="1:10">
      <c r="A10" t="s">
        <v>5</v>
      </c>
      <c r="B10" s="1">
        <v>278514</v>
      </c>
      <c r="C10" s="12">
        <f t="shared" si="0"/>
        <v>7.7024381070377665E-2</v>
      </c>
      <c r="D10" s="19">
        <f t="shared" si="1"/>
        <v>9.2429257284453197</v>
      </c>
      <c r="E10" s="70">
        <f t="shared" si="2"/>
        <v>9</v>
      </c>
      <c r="F10" s="71">
        <f t="shared" si="4"/>
        <v>0.24292572844531968</v>
      </c>
      <c r="G10" s="69"/>
      <c r="H10" s="20">
        <f t="shared" si="3"/>
        <v>9</v>
      </c>
      <c r="I10" t="s">
        <v>5</v>
      </c>
      <c r="J10" s="67">
        <f t="shared" si="5"/>
        <v>30946</v>
      </c>
    </row>
    <row r="11" spans="1:10">
      <c r="A11" t="s">
        <v>1</v>
      </c>
      <c r="B11" s="1">
        <v>475327</v>
      </c>
      <c r="C11" s="12">
        <f t="shared" si="0"/>
        <v>0.13145395915838845</v>
      </c>
      <c r="D11" s="19">
        <f t="shared" si="1"/>
        <v>15.774475099006613</v>
      </c>
      <c r="E11" s="70">
        <f t="shared" si="2"/>
        <v>15</v>
      </c>
      <c r="F11" s="71">
        <f t="shared" si="4"/>
        <v>0.77447509900661338</v>
      </c>
      <c r="G11" s="69">
        <v>1</v>
      </c>
      <c r="H11" s="20">
        <f t="shared" si="3"/>
        <v>16</v>
      </c>
      <c r="I11" t="s">
        <v>1</v>
      </c>
      <c r="J11" s="67">
        <f t="shared" si="5"/>
        <v>29707.9375</v>
      </c>
    </row>
    <row r="12" spans="1:10">
      <c r="A12" t="s">
        <v>9</v>
      </c>
      <c r="B12" s="1">
        <v>141822</v>
      </c>
      <c r="C12" s="12">
        <f t="shared" si="0"/>
        <v>3.9221553574194122E-2</v>
      </c>
      <c r="D12" s="19">
        <f t="shared" si="1"/>
        <v>4.7065864289032948</v>
      </c>
      <c r="E12" s="70">
        <f t="shared" si="2"/>
        <v>4</v>
      </c>
      <c r="F12" s="71">
        <f t="shared" si="4"/>
        <v>0.70658642890329482</v>
      </c>
      <c r="G12" s="69">
        <v>1</v>
      </c>
      <c r="H12" s="20">
        <f t="shared" si="3"/>
        <v>5</v>
      </c>
      <c r="I12" t="s">
        <v>9</v>
      </c>
      <c r="J12" s="67">
        <f t="shared" si="5"/>
        <v>28364.400000000001</v>
      </c>
    </row>
    <row r="13" spans="1:10">
      <c r="A13" t="s">
        <v>8</v>
      </c>
      <c r="B13" s="1">
        <v>179570</v>
      </c>
      <c r="C13" s="12">
        <f t="shared" si="0"/>
        <v>4.9660943826190844E-2</v>
      </c>
      <c r="D13" s="19">
        <f t="shared" si="1"/>
        <v>5.9593132591429017</v>
      </c>
      <c r="E13" s="70">
        <f t="shared" si="2"/>
        <v>5</v>
      </c>
      <c r="F13" s="71">
        <f t="shared" si="4"/>
        <v>0.95931325914290166</v>
      </c>
      <c r="G13" s="69">
        <v>1</v>
      </c>
      <c r="H13" s="20">
        <f t="shared" si="3"/>
        <v>6</v>
      </c>
      <c r="I13" t="s">
        <v>8</v>
      </c>
      <c r="J13" s="67">
        <f t="shared" si="5"/>
        <v>29928.333333333332</v>
      </c>
    </row>
    <row r="14" spans="1:10">
      <c r="A14" t="s">
        <v>4</v>
      </c>
      <c r="B14" s="1">
        <v>331589</v>
      </c>
      <c r="C14" s="12">
        <f t="shared" si="0"/>
        <v>9.17025266045709E-2</v>
      </c>
      <c r="D14" s="19">
        <f t="shared" si="1"/>
        <v>11.004303192548509</v>
      </c>
      <c r="E14" s="70">
        <f t="shared" si="2"/>
        <v>11</v>
      </c>
      <c r="F14" s="71">
        <f t="shared" si="4"/>
        <v>4.3031925485088607E-3</v>
      </c>
      <c r="G14" s="69"/>
      <c r="H14" s="20">
        <f t="shared" si="3"/>
        <v>11</v>
      </c>
      <c r="I14" t="s">
        <v>4</v>
      </c>
      <c r="J14" s="67">
        <f t="shared" si="5"/>
        <v>30144.454545454544</v>
      </c>
    </row>
    <row r="15" spans="1:10">
      <c r="A15" t="s">
        <v>3</v>
      </c>
      <c r="B15" s="1">
        <v>353523</v>
      </c>
      <c r="C15" s="12">
        <f t="shared" si="0"/>
        <v>9.7768479391136975E-2</v>
      </c>
      <c r="D15" s="19">
        <f t="shared" si="1"/>
        <v>11.732217526936438</v>
      </c>
      <c r="E15" s="70">
        <f t="shared" si="2"/>
        <v>11</v>
      </c>
      <c r="F15" s="71">
        <f t="shared" si="4"/>
        <v>0.73221752693643793</v>
      </c>
      <c r="G15" s="69">
        <v>1</v>
      </c>
      <c r="H15" s="20">
        <f t="shared" si="3"/>
        <v>12</v>
      </c>
      <c r="I15" t="s">
        <v>3</v>
      </c>
      <c r="J15" s="67">
        <f t="shared" si="5"/>
        <v>29460.25</v>
      </c>
    </row>
    <row r="16" spans="1:10">
      <c r="A16" t="s">
        <v>2</v>
      </c>
      <c r="B16" s="1">
        <v>432879</v>
      </c>
      <c r="C16" s="12">
        <f t="shared" si="0"/>
        <v>0.1197147613885263</v>
      </c>
      <c r="D16" s="19">
        <f t="shared" si="1"/>
        <v>14.365771366623155</v>
      </c>
      <c r="E16" s="70">
        <f t="shared" si="2"/>
        <v>14</v>
      </c>
      <c r="F16" s="71">
        <f t="shared" si="4"/>
        <v>0.36577136662315546</v>
      </c>
      <c r="G16" s="69"/>
      <c r="H16" s="20">
        <f t="shared" si="3"/>
        <v>14</v>
      </c>
      <c r="I16" t="s">
        <v>2</v>
      </c>
      <c r="J16" s="67">
        <f t="shared" si="5"/>
        <v>30919.928571428572</v>
      </c>
    </row>
    <row r="17" spans="1:10">
      <c r="A17" t="s">
        <v>13</v>
      </c>
      <c r="B17" s="1">
        <v>68446</v>
      </c>
      <c r="C17" s="12">
        <f t="shared" si="0"/>
        <v>1.8929069227195294E-2</v>
      </c>
      <c r="D17" s="19">
        <f t="shared" si="1"/>
        <v>2.2714883072634353</v>
      </c>
      <c r="E17" s="70">
        <f t="shared" si="2"/>
        <v>2</v>
      </c>
      <c r="F17" s="71">
        <f t="shared" si="4"/>
        <v>0.27148830726343531</v>
      </c>
      <c r="G17" s="69"/>
      <c r="H17" s="20">
        <f t="shared" si="3"/>
        <v>2</v>
      </c>
      <c r="I17" t="s">
        <v>13</v>
      </c>
      <c r="J17" s="67">
        <f t="shared" si="5"/>
        <v>34223</v>
      </c>
    </row>
    <row r="18" spans="1:10">
      <c r="A18" t="s">
        <v>7</v>
      </c>
      <c r="B18" s="1">
        <v>206236</v>
      </c>
      <c r="C18" s="12">
        <f t="shared" si="0"/>
        <v>5.7035553883935483E-2</v>
      </c>
      <c r="D18" s="19">
        <f t="shared" si="1"/>
        <v>6.8442664660722583</v>
      </c>
      <c r="E18" s="70">
        <f t="shared" si="2"/>
        <v>6</v>
      </c>
      <c r="F18" s="71">
        <f t="shared" si="4"/>
        <v>0.8442664660722583</v>
      </c>
      <c r="G18" s="69">
        <v>1</v>
      </c>
      <c r="H18" s="20">
        <f t="shared" si="3"/>
        <v>7</v>
      </c>
      <c r="I18" t="s">
        <v>7</v>
      </c>
      <c r="J18" s="67">
        <f t="shared" si="5"/>
        <v>29462.285714285714</v>
      </c>
    </row>
    <row r="19" spans="1:10">
      <c r="A19" t="s">
        <v>10</v>
      </c>
      <c r="B19" s="1">
        <v>85533</v>
      </c>
      <c r="C19" s="12">
        <f t="shared" si="0"/>
        <v>2.3654560941613754E-2</v>
      </c>
      <c r="D19" s="19">
        <f t="shared" si="1"/>
        <v>2.8385473129936503</v>
      </c>
      <c r="E19" s="70">
        <f t="shared" si="2"/>
        <v>2</v>
      </c>
      <c r="F19" s="71">
        <f t="shared" si="4"/>
        <v>0.83854731299365026</v>
      </c>
      <c r="G19" s="69">
        <v>1</v>
      </c>
      <c r="H19" s="20">
        <f t="shared" si="3"/>
        <v>3</v>
      </c>
      <c r="I19" t="s">
        <v>10</v>
      </c>
      <c r="J19" s="67">
        <f t="shared" si="5"/>
        <v>28511</v>
      </c>
    </row>
    <row r="20" spans="1:10">
      <c r="A20" t="s">
        <v>0</v>
      </c>
      <c r="B20" s="1">
        <v>630560</v>
      </c>
      <c r="C20" s="12">
        <f>B20/$B$21</f>
        <v>0.17438438903515566</v>
      </c>
      <c r="D20" s="19">
        <f>C20*120</f>
        <v>20.92612668421868</v>
      </c>
      <c r="E20" s="70">
        <f>TRUNC(D20)</f>
        <v>20</v>
      </c>
      <c r="F20" s="71">
        <f t="shared" si="4"/>
        <v>0.92612668421867994</v>
      </c>
      <c r="G20" s="69">
        <v>1</v>
      </c>
      <c r="H20" s="20">
        <f>E20+G20</f>
        <v>21</v>
      </c>
      <c r="I20" t="s">
        <v>0</v>
      </c>
      <c r="J20" s="68">
        <f t="shared" si="5"/>
        <v>30026.666666666668</v>
      </c>
    </row>
    <row r="21" spans="1:10">
      <c r="A21" s="15" t="s">
        <v>15</v>
      </c>
      <c r="B21" s="9">
        <f>SUM(B6:B20)</f>
        <v>3615920</v>
      </c>
      <c r="C21" s="9"/>
      <c r="D21" s="9">
        <f>SUM(D6:D20)</f>
        <v>120</v>
      </c>
      <c r="E21" s="72">
        <f>SUM(E6:E20)</f>
        <v>111</v>
      </c>
      <c r="F21" s="9"/>
      <c r="G21" s="73">
        <f>SUM(G6:G20)</f>
        <v>9</v>
      </c>
      <c r="H21" s="21">
        <f>SUM(H6:H20)</f>
        <v>120</v>
      </c>
      <c r="I21" s="16"/>
      <c r="J21" s="16"/>
    </row>
    <row r="22" spans="1:10">
      <c r="A22" s="11"/>
      <c r="B22" s="11"/>
    </row>
    <row r="27" spans="1:10">
      <c r="E27" s="1"/>
      <c r="F27" s="1"/>
    </row>
  </sheetData>
  <phoneticPr fontId="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showRuler="0" zoomScale="125" workbookViewId="0">
      <selection activeCell="H20" sqref="H20"/>
    </sheetView>
  </sheetViews>
  <sheetFormatPr baseColWidth="10" defaultRowHeight="13" x14ac:dyDescent="0"/>
  <cols>
    <col min="1" max="1" width="12.28515625" customWidth="1"/>
    <col min="2" max="2" width="9.42578125" bestFit="1" customWidth="1"/>
    <col min="3" max="3" width="6" bestFit="1" customWidth="1"/>
    <col min="4" max="4" width="9.7109375" bestFit="1" customWidth="1"/>
    <col min="5" max="5" width="11.42578125" bestFit="1" customWidth="1"/>
    <col min="6" max="6" width="7.7109375" customWidth="1"/>
    <col min="10" max="10" width="13.140625" bestFit="1" customWidth="1"/>
  </cols>
  <sheetData>
    <row r="2" spans="1:10">
      <c r="A2" s="23" t="s">
        <v>55</v>
      </c>
      <c r="B2" s="24"/>
      <c r="G2" s="23" t="s">
        <v>30</v>
      </c>
      <c r="H2" s="24"/>
    </row>
    <row r="3" spans="1:10">
      <c r="A3" s="75" t="s">
        <v>56</v>
      </c>
      <c r="B3" s="76">
        <v>120</v>
      </c>
      <c r="G3" s="30" t="s">
        <v>31</v>
      </c>
      <c r="H3" s="29">
        <v>28500</v>
      </c>
    </row>
    <row r="4" spans="1:10">
      <c r="A4" s="3"/>
      <c r="B4" s="7" t="s">
        <v>26</v>
      </c>
      <c r="C4" s="7" t="s">
        <v>54</v>
      </c>
      <c r="D4" s="7" t="s">
        <v>27</v>
      </c>
      <c r="E4" s="4" t="s">
        <v>33</v>
      </c>
      <c r="G4" s="32"/>
      <c r="H4" s="7" t="s">
        <v>25</v>
      </c>
      <c r="I4" s="7" t="s">
        <v>33</v>
      </c>
      <c r="J4" s="33"/>
    </row>
    <row r="5" spans="1:10">
      <c r="A5" s="5" t="s">
        <v>16</v>
      </c>
      <c r="B5" s="10" t="s">
        <v>17</v>
      </c>
      <c r="C5" s="10"/>
      <c r="D5" s="10" t="s">
        <v>28</v>
      </c>
      <c r="E5" s="6" t="s">
        <v>29</v>
      </c>
      <c r="G5" s="31" t="s">
        <v>32</v>
      </c>
      <c r="H5" s="10" t="s">
        <v>22</v>
      </c>
      <c r="I5" s="10" t="s">
        <v>29</v>
      </c>
      <c r="J5" s="34"/>
    </row>
    <row r="6" spans="1:10">
      <c r="A6" t="s">
        <v>6</v>
      </c>
      <c r="B6" s="1">
        <v>236841</v>
      </c>
      <c r="C6" s="74">
        <f>B6/$B$21*120</f>
        <v>7.8599415916281332</v>
      </c>
      <c r="D6">
        <v>8</v>
      </c>
      <c r="E6" s="22">
        <f>B6/D6</f>
        <v>29605.125</v>
      </c>
      <c r="G6" s="13">
        <f>B6/$H$3</f>
        <v>8.3102105263157888</v>
      </c>
      <c r="H6" s="14">
        <f>TRUNC(G6)</f>
        <v>8</v>
      </c>
      <c r="I6" s="22">
        <f>B6/H6</f>
        <v>29605.125</v>
      </c>
      <c r="J6" t="s">
        <v>6</v>
      </c>
    </row>
    <row r="7" spans="1:10">
      <c r="A7" t="s">
        <v>14</v>
      </c>
      <c r="B7" s="1">
        <v>55540</v>
      </c>
      <c r="C7" s="74">
        <f t="shared" ref="C7:C20" si="0">B7/$B$21*120</f>
        <v>1.8431823712914004</v>
      </c>
      <c r="D7">
        <v>2</v>
      </c>
      <c r="E7" s="22">
        <f t="shared" ref="E7:E21" si="1">B7/D7</f>
        <v>27770</v>
      </c>
      <c r="G7" s="13">
        <f t="shared" ref="G7:G20" si="2">B7/$H$3</f>
        <v>1.9487719298245614</v>
      </c>
      <c r="H7" s="14">
        <f t="shared" ref="H7:H20" si="3">TRUNC(G7)</f>
        <v>1</v>
      </c>
      <c r="I7" s="22">
        <f t="shared" ref="I7:I20" si="4">B7/H7</f>
        <v>55540</v>
      </c>
      <c r="J7" t="s">
        <v>14</v>
      </c>
    </row>
    <row r="8" spans="1:10">
      <c r="A8" t="s">
        <v>11</v>
      </c>
      <c r="B8" s="1">
        <v>70835</v>
      </c>
      <c r="C8" s="74">
        <f t="shared" si="0"/>
        <v>2.3507710347574058</v>
      </c>
      <c r="D8">
        <v>2</v>
      </c>
      <c r="E8" s="22">
        <f t="shared" si="1"/>
        <v>35417.5</v>
      </c>
      <c r="G8" s="13">
        <f t="shared" si="2"/>
        <v>2.4854385964912282</v>
      </c>
      <c r="H8" s="14">
        <f t="shared" si="3"/>
        <v>2</v>
      </c>
      <c r="I8" s="22">
        <f t="shared" si="4"/>
        <v>35417.5</v>
      </c>
      <c r="J8" t="s">
        <v>11</v>
      </c>
    </row>
    <row r="9" spans="1:10">
      <c r="A9" t="s">
        <v>12</v>
      </c>
      <c r="B9" s="1">
        <v>68705</v>
      </c>
      <c r="C9" s="74">
        <f t="shared" si="0"/>
        <v>2.280083630168809</v>
      </c>
      <c r="D9">
        <v>2</v>
      </c>
      <c r="E9" s="22">
        <f t="shared" si="1"/>
        <v>34352.5</v>
      </c>
      <c r="G9" s="13">
        <f t="shared" si="2"/>
        <v>2.4107017543859648</v>
      </c>
      <c r="H9" s="14">
        <f t="shared" si="3"/>
        <v>2</v>
      </c>
      <c r="I9" s="22">
        <f t="shared" si="4"/>
        <v>34352.5</v>
      </c>
      <c r="J9" t="s">
        <v>12</v>
      </c>
    </row>
    <row r="10" spans="1:10">
      <c r="A10" t="s">
        <v>5</v>
      </c>
      <c r="B10" s="1">
        <v>278514</v>
      </c>
      <c r="C10" s="74">
        <f t="shared" si="0"/>
        <v>9.2429257284453197</v>
      </c>
      <c r="D10">
        <v>9</v>
      </c>
      <c r="E10" s="22">
        <f t="shared" si="1"/>
        <v>30946</v>
      </c>
      <c r="G10" s="13">
        <f t="shared" si="2"/>
        <v>9.7724210526315787</v>
      </c>
      <c r="H10" s="14">
        <f t="shared" si="3"/>
        <v>9</v>
      </c>
      <c r="I10" s="22">
        <f t="shared" si="4"/>
        <v>30946</v>
      </c>
      <c r="J10" t="s">
        <v>5</v>
      </c>
    </row>
    <row r="11" spans="1:10">
      <c r="A11" t="s">
        <v>1</v>
      </c>
      <c r="B11" s="1">
        <v>475327</v>
      </c>
      <c r="C11" s="74">
        <f t="shared" si="0"/>
        <v>15.774475099006613</v>
      </c>
      <c r="D11">
        <v>16</v>
      </c>
      <c r="E11" s="22">
        <f t="shared" si="1"/>
        <v>29707.9375</v>
      </c>
      <c r="G11" s="13">
        <f t="shared" si="2"/>
        <v>16.678140350877193</v>
      </c>
      <c r="H11" s="14">
        <f t="shared" si="3"/>
        <v>16</v>
      </c>
      <c r="I11" s="22">
        <f t="shared" si="4"/>
        <v>29707.9375</v>
      </c>
      <c r="J11" t="s">
        <v>1</v>
      </c>
    </row>
    <row r="12" spans="1:10">
      <c r="A12" t="s">
        <v>9</v>
      </c>
      <c r="B12" s="1">
        <v>141822</v>
      </c>
      <c r="C12" s="74">
        <f t="shared" si="0"/>
        <v>4.7065864289032948</v>
      </c>
      <c r="D12">
        <v>5</v>
      </c>
      <c r="E12" s="22">
        <f t="shared" si="1"/>
        <v>28364.400000000001</v>
      </c>
      <c r="G12" s="13">
        <f t="shared" si="2"/>
        <v>4.9762105263157892</v>
      </c>
      <c r="H12" s="14">
        <f t="shared" si="3"/>
        <v>4</v>
      </c>
      <c r="I12" s="22">
        <f t="shared" si="4"/>
        <v>35455.5</v>
      </c>
      <c r="J12" t="s">
        <v>9</v>
      </c>
    </row>
    <row r="13" spans="1:10">
      <c r="A13" t="s">
        <v>8</v>
      </c>
      <c r="B13" s="1">
        <v>179570</v>
      </c>
      <c r="C13" s="74">
        <f t="shared" si="0"/>
        <v>5.9593132591429017</v>
      </c>
      <c r="D13">
        <v>6</v>
      </c>
      <c r="E13" s="22">
        <f t="shared" si="1"/>
        <v>29928.333333333332</v>
      </c>
      <c r="G13" s="13">
        <f t="shared" si="2"/>
        <v>6.3007017543859645</v>
      </c>
      <c r="H13" s="14">
        <f t="shared" si="3"/>
        <v>6</v>
      </c>
      <c r="I13" s="22">
        <f t="shared" si="4"/>
        <v>29928.333333333332</v>
      </c>
      <c r="J13" t="s">
        <v>8</v>
      </c>
    </row>
    <row r="14" spans="1:10">
      <c r="A14" t="s">
        <v>4</v>
      </c>
      <c r="B14" s="1">
        <v>331589</v>
      </c>
      <c r="C14" s="74">
        <f t="shared" si="0"/>
        <v>11.004303192548509</v>
      </c>
      <c r="D14">
        <v>11</v>
      </c>
      <c r="E14" s="22">
        <f t="shared" si="1"/>
        <v>30144.454545454544</v>
      </c>
      <c r="G14" s="13">
        <f t="shared" si="2"/>
        <v>11.634701754385965</v>
      </c>
      <c r="H14" s="14">
        <f t="shared" si="3"/>
        <v>11</v>
      </c>
      <c r="I14" s="22">
        <f t="shared" si="4"/>
        <v>30144.454545454544</v>
      </c>
      <c r="J14" t="s">
        <v>4</v>
      </c>
    </row>
    <row r="15" spans="1:10">
      <c r="A15" t="s">
        <v>3</v>
      </c>
      <c r="B15" s="1">
        <v>353523</v>
      </c>
      <c r="C15" s="74">
        <f t="shared" si="0"/>
        <v>11.732217526936438</v>
      </c>
      <c r="D15">
        <v>12</v>
      </c>
      <c r="E15" s="22">
        <f t="shared" si="1"/>
        <v>29460.25</v>
      </c>
      <c r="G15" s="13">
        <f t="shared" si="2"/>
        <v>12.404315789473685</v>
      </c>
      <c r="H15" s="14">
        <f t="shared" si="3"/>
        <v>12</v>
      </c>
      <c r="I15" s="22">
        <f t="shared" si="4"/>
        <v>29460.25</v>
      </c>
      <c r="J15" t="s">
        <v>3</v>
      </c>
    </row>
    <row r="16" spans="1:10">
      <c r="A16" t="s">
        <v>2</v>
      </c>
      <c r="B16" s="1">
        <v>432879</v>
      </c>
      <c r="C16" s="74">
        <f t="shared" si="0"/>
        <v>14.365771366623155</v>
      </c>
      <c r="D16">
        <v>14</v>
      </c>
      <c r="E16" s="22">
        <f t="shared" si="1"/>
        <v>30919.928571428572</v>
      </c>
      <c r="G16" s="13">
        <f t="shared" si="2"/>
        <v>15.188736842105262</v>
      </c>
      <c r="H16" s="14">
        <f t="shared" si="3"/>
        <v>15</v>
      </c>
      <c r="I16" s="22">
        <f t="shared" si="4"/>
        <v>28858.6</v>
      </c>
      <c r="J16" t="s">
        <v>2</v>
      </c>
    </row>
    <row r="17" spans="1:10">
      <c r="A17" t="s">
        <v>13</v>
      </c>
      <c r="B17" s="1">
        <v>68446</v>
      </c>
      <c r="C17" s="74">
        <f t="shared" si="0"/>
        <v>2.2714883072634353</v>
      </c>
      <c r="D17">
        <v>2</v>
      </c>
      <c r="E17" s="22">
        <f t="shared" si="1"/>
        <v>34223</v>
      </c>
      <c r="G17" s="13">
        <f t="shared" si="2"/>
        <v>2.4016140350877193</v>
      </c>
      <c r="H17" s="14">
        <f t="shared" si="3"/>
        <v>2</v>
      </c>
      <c r="I17" s="22">
        <f t="shared" si="4"/>
        <v>34223</v>
      </c>
      <c r="J17" t="s">
        <v>13</v>
      </c>
    </row>
    <row r="18" spans="1:10">
      <c r="A18" t="s">
        <v>7</v>
      </c>
      <c r="B18" s="1">
        <v>206236</v>
      </c>
      <c r="C18" s="74">
        <f t="shared" si="0"/>
        <v>6.8442664660722583</v>
      </c>
      <c r="D18">
        <v>7</v>
      </c>
      <c r="E18" s="22">
        <f t="shared" si="1"/>
        <v>29462.285714285714</v>
      </c>
      <c r="G18" s="13">
        <f t="shared" si="2"/>
        <v>7.2363508771929821</v>
      </c>
      <c r="H18" s="14">
        <f t="shared" si="3"/>
        <v>7</v>
      </c>
      <c r="I18" s="22">
        <f t="shared" si="4"/>
        <v>29462.285714285714</v>
      </c>
      <c r="J18" t="s">
        <v>7</v>
      </c>
    </row>
    <row r="19" spans="1:10">
      <c r="A19" t="s">
        <v>10</v>
      </c>
      <c r="B19" s="1">
        <v>85533</v>
      </c>
      <c r="C19" s="74">
        <f t="shared" si="0"/>
        <v>2.8385473129936503</v>
      </c>
      <c r="D19">
        <v>3</v>
      </c>
      <c r="E19" s="22">
        <f t="shared" si="1"/>
        <v>28511</v>
      </c>
      <c r="G19" s="13">
        <f t="shared" si="2"/>
        <v>3.001157894736842</v>
      </c>
      <c r="H19" s="14">
        <f t="shared" si="3"/>
        <v>3</v>
      </c>
      <c r="I19" s="22">
        <f t="shared" si="4"/>
        <v>28511</v>
      </c>
      <c r="J19" t="s">
        <v>10</v>
      </c>
    </row>
    <row r="20" spans="1:10">
      <c r="A20" t="s">
        <v>0</v>
      </c>
      <c r="B20" s="1">
        <v>630560</v>
      </c>
      <c r="C20" s="74">
        <f t="shared" si="0"/>
        <v>20.92612668421868</v>
      </c>
      <c r="D20">
        <v>21</v>
      </c>
      <c r="E20" s="22">
        <f t="shared" si="1"/>
        <v>30026.666666666668</v>
      </c>
      <c r="G20" s="13">
        <f t="shared" si="2"/>
        <v>22.124912280701754</v>
      </c>
      <c r="H20" s="14">
        <f t="shared" si="3"/>
        <v>22</v>
      </c>
      <c r="I20" s="22">
        <f t="shared" si="4"/>
        <v>28661.81818181818</v>
      </c>
      <c r="J20" t="s">
        <v>0</v>
      </c>
    </row>
    <row r="21" spans="1:10">
      <c r="A21" s="15"/>
      <c r="B21" s="9">
        <f>SUM(B6:B20)</f>
        <v>3615920</v>
      </c>
      <c r="C21" s="9"/>
      <c r="D21" s="8">
        <f>SUM(D6:D20)</f>
        <v>120</v>
      </c>
      <c r="E21" s="27">
        <f t="shared" si="1"/>
        <v>30132.666666666668</v>
      </c>
      <c r="F21" s="11"/>
      <c r="G21" s="28" t="s">
        <v>15</v>
      </c>
      <c r="H21" s="35">
        <f>SUM(H6:H20)</f>
        <v>120</v>
      </c>
      <c r="I21" s="36"/>
      <c r="J21" s="37"/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showRuler="0" zoomScale="125" workbookViewId="0">
      <selection activeCell="E27" sqref="E27"/>
    </sheetView>
  </sheetViews>
  <sheetFormatPr baseColWidth="10" defaultRowHeight="13" x14ac:dyDescent="0"/>
  <cols>
    <col min="7" max="7" width="11.140625" customWidth="1"/>
  </cols>
  <sheetData>
    <row r="2" spans="1:8">
      <c r="E2" s="41" t="s">
        <v>30</v>
      </c>
      <c r="F2" s="42"/>
      <c r="G2" s="41" t="s">
        <v>34</v>
      </c>
      <c r="H2" s="45"/>
    </row>
    <row r="3" spans="1:8">
      <c r="E3" s="43" t="s">
        <v>31</v>
      </c>
      <c r="F3" s="44">
        <v>28500</v>
      </c>
      <c r="G3" s="43" t="s">
        <v>31</v>
      </c>
      <c r="H3" s="46">
        <v>30000</v>
      </c>
    </row>
    <row r="4" spans="1:8">
      <c r="A4" s="3"/>
      <c r="B4" s="7" t="s">
        <v>26</v>
      </c>
      <c r="C4" s="7" t="s">
        <v>27</v>
      </c>
      <c r="D4" s="7" t="s">
        <v>33</v>
      </c>
      <c r="E4" s="32"/>
      <c r="F4" s="4" t="s">
        <v>33</v>
      </c>
      <c r="G4" s="32"/>
      <c r="H4" s="40"/>
    </row>
    <row r="5" spans="1:8">
      <c r="A5" s="5" t="s">
        <v>16</v>
      </c>
      <c r="B5" s="10" t="s">
        <v>17</v>
      </c>
      <c r="C5" s="10" t="s">
        <v>28</v>
      </c>
      <c r="D5" s="10" t="s">
        <v>29</v>
      </c>
      <c r="E5" s="31" t="s">
        <v>32</v>
      </c>
      <c r="F5" s="6" t="s">
        <v>29</v>
      </c>
      <c r="G5" s="31" t="s">
        <v>32</v>
      </c>
      <c r="H5" s="48" t="s">
        <v>35</v>
      </c>
    </row>
    <row r="6" spans="1:8">
      <c r="A6" t="s">
        <v>6</v>
      </c>
      <c r="B6" s="1">
        <v>236841</v>
      </c>
      <c r="C6">
        <v>8</v>
      </c>
      <c r="D6" s="22">
        <f>B6/C6</f>
        <v>29605.125</v>
      </c>
      <c r="E6" s="39">
        <v>8</v>
      </c>
      <c r="F6" s="38">
        <f>B6/E6</f>
        <v>29605.125</v>
      </c>
      <c r="G6" s="49">
        <f>B6/$H$3</f>
        <v>7.8947000000000003</v>
      </c>
      <c r="H6" s="47">
        <f>ROUND(G6,0)</f>
        <v>8</v>
      </c>
    </row>
    <row r="7" spans="1:8">
      <c r="A7" t="s">
        <v>14</v>
      </c>
      <c r="B7" s="1">
        <v>55540</v>
      </c>
      <c r="C7">
        <v>2</v>
      </c>
      <c r="D7" s="22">
        <f t="shared" ref="D7:D21" si="0">B7/C7</f>
        <v>27770</v>
      </c>
      <c r="E7" s="39">
        <v>1</v>
      </c>
      <c r="F7" s="38">
        <f>B7/E7</f>
        <v>55540</v>
      </c>
      <c r="G7" s="50">
        <f t="shared" ref="G7:G20" si="1">B7/$H$3</f>
        <v>1.8513333333333333</v>
      </c>
      <c r="H7" s="47">
        <f t="shared" ref="H7:H20" si="2">ROUND(G7,0)</f>
        <v>2</v>
      </c>
    </row>
    <row r="8" spans="1:8">
      <c r="A8" t="s">
        <v>11</v>
      </c>
      <c r="B8" s="1">
        <v>70835</v>
      </c>
      <c r="C8">
        <v>2</v>
      </c>
      <c r="D8" s="22">
        <f t="shared" si="0"/>
        <v>35417.5</v>
      </c>
      <c r="E8" s="39">
        <v>2</v>
      </c>
      <c r="F8" s="38">
        <f t="shared" ref="F8:F20" si="3">B8/E8</f>
        <v>35417.5</v>
      </c>
      <c r="G8" s="50">
        <f t="shared" si="1"/>
        <v>2.3611666666666666</v>
      </c>
      <c r="H8" s="47">
        <f t="shared" si="2"/>
        <v>2</v>
      </c>
    </row>
    <row r="9" spans="1:8">
      <c r="A9" t="s">
        <v>12</v>
      </c>
      <c r="B9" s="1">
        <v>68705</v>
      </c>
      <c r="C9">
        <v>2</v>
      </c>
      <c r="D9" s="22">
        <f t="shared" si="0"/>
        <v>34352.5</v>
      </c>
      <c r="E9" s="39">
        <v>2</v>
      </c>
      <c r="F9" s="38">
        <f t="shared" si="3"/>
        <v>34352.5</v>
      </c>
      <c r="G9" s="50">
        <f t="shared" si="1"/>
        <v>2.2901666666666665</v>
      </c>
      <c r="H9" s="47">
        <f t="shared" si="2"/>
        <v>2</v>
      </c>
    </row>
    <row r="10" spans="1:8">
      <c r="A10" t="s">
        <v>5</v>
      </c>
      <c r="B10" s="1">
        <v>278514</v>
      </c>
      <c r="C10">
        <v>9</v>
      </c>
      <c r="D10" s="22">
        <f t="shared" si="0"/>
        <v>30946</v>
      </c>
      <c r="E10" s="39">
        <v>9</v>
      </c>
      <c r="F10" s="38">
        <f t="shared" si="3"/>
        <v>30946</v>
      </c>
      <c r="G10" s="50">
        <f t="shared" si="1"/>
        <v>9.2837999999999994</v>
      </c>
      <c r="H10" s="47">
        <f t="shared" si="2"/>
        <v>9</v>
      </c>
    </row>
    <row r="11" spans="1:8">
      <c r="A11" t="s">
        <v>1</v>
      </c>
      <c r="B11" s="1">
        <v>475327</v>
      </c>
      <c r="C11">
        <v>16</v>
      </c>
      <c r="D11" s="22">
        <f t="shared" si="0"/>
        <v>29707.9375</v>
      </c>
      <c r="E11" s="39">
        <v>16</v>
      </c>
      <c r="F11" s="38">
        <f t="shared" si="3"/>
        <v>29707.9375</v>
      </c>
      <c r="G11" s="50">
        <f t="shared" si="1"/>
        <v>15.844233333333333</v>
      </c>
      <c r="H11" s="47">
        <f t="shared" si="2"/>
        <v>16</v>
      </c>
    </row>
    <row r="12" spans="1:8">
      <c r="A12" t="s">
        <v>9</v>
      </c>
      <c r="B12" s="1">
        <v>141822</v>
      </c>
      <c r="C12">
        <v>5</v>
      </c>
      <c r="D12" s="22">
        <f t="shared" si="0"/>
        <v>28364.400000000001</v>
      </c>
      <c r="E12" s="39">
        <v>4</v>
      </c>
      <c r="F12" s="38">
        <f t="shared" si="3"/>
        <v>35455.5</v>
      </c>
      <c r="G12" s="50">
        <f t="shared" si="1"/>
        <v>4.7274000000000003</v>
      </c>
      <c r="H12" s="47">
        <f t="shared" si="2"/>
        <v>5</v>
      </c>
    </row>
    <row r="13" spans="1:8">
      <c r="A13" t="s">
        <v>8</v>
      </c>
      <c r="B13" s="1">
        <v>179570</v>
      </c>
      <c r="C13">
        <v>6</v>
      </c>
      <c r="D13" s="22">
        <f t="shared" si="0"/>
        <v>29928.333333333332</v>
      </c>
      <c r="E13" s="39">
        <v>6</v>
      </c>
      <c r="F13" s="38">
        <f t="shared" si="3"/>
        <v>29928.333333333332</v>
      </c>
      <c r="G13" s="50">
        <f t="shared" si="1"/>
        <v>5.9856666666666669</v>
      </c>
      <c r="H13" s="47">
        <f t="shared" si="2"/>
        <v>6</v>
      </c>
    </row>
    <row r="14" spans="1:8">
      <c r="A14" t="s">
        <v>4</v>
      </c>
      <c r="B14" s="1">
        <v>331589</v>
      </c>
      <c r="C14">
        <v>11</v>
      </c>
      <c r="D14" s="22">
        <f t="shared" si="0"/>
        <v>30144.454545454544</v>
      </c>
      <c r="E14" s="39">
        <v>11</v>
      </c>
      <c r="F14" s="38">
        <f t="shared" si="3"/>
        <v>30144.454545454544</v>
      </c>
      <c r="G14" s="50">
        <f t="shared" si="1"/>
        <v>11.052966666666666</v>
      </c>
      <c r="H14" s="47">
        <f t="shared" si="2"/>
        <v>11</v>
      </c>
    </row>
    <row r="15" spans="1:8">
      <c r="A15" t="s">
        <v>3</v>
      </c>
      <c r="B15" s="1">
        <v>353523</v>
      </c>
      <c r="C15">
        <v>12</v>
      </c>
      <c r="D15" s="22">
        <f t="shared" si="0"/>
        <v>29460.25</v>
      </c>
      <c r="E15" s="39">
        <v>12</v>
      </c>
      <c r="F15" s="38">
        <f t="shared" si="3"/>
        <v>29460.25</v>
      </c>
      <c r="G15" s="50">
        <f t="shared" si="1"/>
        <v>11.7841</v>
      </c>
      <c r="H15" s="47">
        <f t="shared" si="2"/>
        <v>12</v>
      </c>
    </row>
    <row r="16" spans="1:8">
      <c r="A16" t="s">
        <v>2</v>
      </c>
      <c r="B16" s="1">
        <v>432879</v>
      </c>
      <c r="C16">
        <v>14</v>
      </c>
      <c r="D16" s="22">
        <f t="shared" si="0"/>
        <v>30919.928571428572</v>
      </c>
      <c r="E16" s="39">
        <v>15</v>
      </c>
      <c r="F16" s="38">
        <f t="shared" si="3"/>
        <v>28858.6</v>
      </c>
      <c r="G16" s="50">
        <f t="shared" si="1"/>
        <v>14.4293</v>
      </c>
      <c r="H16" s="47">
        <f t="shared" si="2"/>
        <v>14</v>
      </c>
    </row>
    <row r="17" spans="1:8">
      <c r="A17" t="s">
        <v>13</v>
      </c>
      <c r="B17" s="1">
        <v>68446</v>
      </c>
      <c r="C17">
        <v>2</v>
      </c>
      <c r="D17" s="22">
        <f t="shared" si="0"/>
        <v>34223</v>
      </c>
      <c r="E17" s="39">
        <v>2</v>
      </c>
      <c r="F17" s="38">
        <f t="shared" si="3"/>
        <v>34223</v>
      </c>
      <c r="G17" s="50">
        <f t="shared" si="1"/>
        <v>2.2815333333333334</v>
      </c>
      <c r="H17" s="47">
        <f t="shared" si="2"/>
        <v>2</v>
      </c>
    </row>
    <row r="18" spans="1:8">
      <c r="A18" t="s">
        <v>7</v>
      </c>
      <c r="B18" s="1">
        <v>206236</v>
      </c>
      <c r="C18">
        <v>7</v>
      </c>
      <c r="D18" s="22">
        <f t="shared" si="0"/>
        <v>29462.285714285714</v>
      </c>
      <c r="E18" s="39">
        <v>7</v>
      </c>
      <c r="F18" s="38">
        <f t="shared" si="3"/>
        <v>29462.285714285714</v>
      </c>
      <c r="G18" s="50">
        <f t="shared" si="1"/>
        <v>6.8745333333333329</v>
      </c>
      <c r="H18" s="47">
        <f t="shared" si="2"/>
        <v>7</v>
      </c>
    </row>
    <row r="19" spans="1:8">
      <c r="A19" t="s">
        <v>10</v>
      </c>
      <c r="B19" s="1">
        <v>85533</v>
      </c>
      <c r="C19">
        <v>3</v>
      </c>
      <c r="D19" s="22">
        <f t="shared" si="0"/>
        <v>28511</v>
      </c>
      <c r="E19" s="39">
        <v>3</v>
      </c>
      <c r="F19" s="38">
        <f t="shared" si="3"/>
        <v>28511</v>
      </c>
      <c r="G19" s="50">
        <f t="shared" si="1"/>
        <v>2.8511000000000002</v>
      </c>
      <c r="H19" s="47">
        <f t="shared" si="2"/>
        <v>3</v>
      </c>
    </row>
    <row r="20" spans="1:8">
      <c r="A20" t="s">
        <v>0</v>
      </c>
      <c r="B20" s="1">
        <v>630560</v>
      </c>
      <c r="C20">
        <v>21</v>
      </c>
      <c r="D20" s="22">
        <f t="shared" si="0"/>
        <v>30026.666666666668</v>
      </c>
      <c r="E20" s="39">
        <v>22</v>
      </c>
      <c r="F20" s="38">
        <f t="shared" si="3"/>
        <v>28661.81818181818</v>
      </c>
      <c r="G20" s="51">
        <f t="shared" si="1"/>
        <v>21.018666666666668</v>
      </c>
      <c r="H20" s="47">
        <f t="shared" si="2"/>
        <v>21</v>
      </c>
    </row>
    <row r="21" spans="1:8">
      <c r="A21" s="15"/>
      <c r="B21" s="9">
        <f>SUM(B6:B20)</f>
        <v>3615920</v>
      </c>
      <c r="C21" s="8">
        <f>SUM(C6:C20)</f>
        <v>120</v>
      </c>
      <c r="D21" s="25">
        <f t="shared" si="0"/>
        <v>30132.666666666668</v>
      </c>
      <c r="E21" s="8">
        <f>SUM(E6:E20)</f>
        <v>120</v>
      </c>
      <c r="F21" s="26"/>
      <c r="G21" s="28"/>
      <c r="H21" s="52">
        <f>SUM(H6:H20)</f>
        <v>120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showRuler="0" zoomScale="125" workbookViewId="0">
      <selection activeCell="E37" sqref="E37"/>
    </sheetView>
  </sheetViews>
  <sheetFormatPr baseColWidth="10" defaultRowHeight="13" x14ac:dyDescent="0"/>
  <cols>
    <col min="1" max="1" width="15.7109375" bestFit="1" customWidth="1"/>
    <col min="2" max="2" width="9.140625" bestFit="1" customWidth="1"/>
    <col min="3" max="3" width="9.42578125" bestFit="1" customWidth="1"/>
    <col min="4" max="4" width="10.140625" customWidth="1"/>
    <col min="5" max="5" width="8" bestFit="1" customWidth="1"/>
    <col min="9" max="9" width="13.42578125" bestFit="1" customWidth="1"/>
  </cols>
  <sheetData>
    <row r="1" spans="1:9" ht="18">
      <c r="A1" s="53" t="s">
        <v>46</v>
      </c>
    </row>
    <row r="4" spans="1:9">
      <c r="A4" s="3"/>
      <c r="B4" s="7" t="s">
        <v>26</v>
      </c>
      <c r="C4" s="7"/>
      <c r="D4" s="7" t="s">
        <v>19</v>
      </c>
      <c r="E4" s="54" t="s">
        <v>25</v>
      </c>
      <c r="F4" s="7"/>
      <c r="G4" s="4" t="s">
        <v>48</v>
      </c>
      <c r="H4" s="7" t="s">
        <v>23</v>
      </c>
      <c r="I4" s="54" t="s">
        <v>49</v>
      </c>
    </row>
    <row r="5" spans="1:9">
      <c r="A5" s="5" t="s">
        <v>16</v>
      </c>
      <c r="B5" s="10" t="s">
        <v>17</v>
      </c>
      <c r="C5" s="10" t="s">
        <v>18</v>
      </c>
      <c r="D5" s="10" t="s">
        <v>47</v>
      </c>
      <c r="E5" s="31" t="s">
        <v>22</v>
      </c>
      <c r="F5" s="10" t="s">
        <v>24</v>
      </c>
      <c r="G5" s="6" t="s">
        <v>24</v>
      </c>
      <c r="H5" s="10" t="s">
        <v>48</v>
      </c>
      <c r="I5" s="31" t="s">
        <v>50</v>
      </c>
    </row>
    <row r="6" spans="1:9">
      <c r="A6" t="s">
        <v>4</v>
      </c>
      <c r="B6" s="1">
        <v>1368775</v>
      </c>
      <c r="C6" s="12">
        <f t="shared" ref="C6:C29" si="0">B6/$B$30</f>
        <v>0.1525968357652133</v>
      </c>
      <c r="D6" s="77">
        <f>C6*213</f>
        <v>32.503126017990432</v>
      </c>
      <c r="E6" s="39">
        <f>TRUNC(D6)</f>
        <v>32</v>
      </c>
      <c r="F6" s="78">
        <f>D6-E6</f>
        <v>0.50312601799043222</v>
      </c>
      <c r="G6" s="79">
        <f>F6/E6</f>
        <v>1.5722688062201007E-2</v>
      </c>
      <c r="I6" s="39">
        <f>E6+H6</f>
        <v>32</v>
      </c>
    </row>
    <row r="7" spans="1:9">
      <c r="A7" t="s">
        <v>2</v>
      </c>
      <c r="B7" s="1">
        <v>1049313</v>
      </c>
      <c r="C7" s="12">
        <f t="shared" si="0"/>
        <v>0.11698185861613726</v>
      </c>
      <c r="D7" s="77">
        <f t="shared" ref="D7:D29" si="1">C7*213</f>
        <v>24.917135885237236</v>
      </c>
      <c r="E7" s="39">
        <f t="shared" ref="E7:E29" si="2">TRUNC(D7)</f>
        <v>24</v>
      </c>
      <c r="F7" s="78">
        <f t="shared" ref="F7:F29" si="3">D7-E7</f>
        <v>0.91713588523723644</v>
      </c>
      <c r="G7" s="79">
        <f t="shared" ref="G7:G29" si="4">F7/E7</f>
        <v>3.8213995218218187E-2</v>
      </c>
      <c r="I7" s="39">
        <f t="shared" ref="I7:I29" si="5">E7+H7</f>
        <v>24</v>
      </c>
    </row>
    <row r="8" spans="1:9">
      <c r="A8" t="s">
        <v>36</v>
      </c>
      <c r="B8" s="1">
        <v>895303</v>
      </c>
      <c r="C8" s="12">
        <f t="shared" si="0"/>
        <v>9.9812171358406435E-2</v>
      </c>
      <c r="D8" s="77">
        <f t="shared" si="1"/>
        <v>21.259992499340569</v>
      </c>
      <c r="E8" s="39">
        <f t="shared" si="2"/>
        <v>21</v>
      </c>
      <c r="F8" s="78">
        <f t="shared" si="3"/>
        <v>0.25999249934056934</v>
      </c>
      <c r="G8" s="79">
        <f t="shared" si="4"/>
        <v>1.2380595206693778E-2</v>
      </c>
      <c r="I8" s="39">
        <f t="shared" si="5"/>
        <v>21</v>
      </c>
    </row>
    <row r="9" spans="1:9">
      <c r="A9" t="s">
        <v>37</v>
      </c>
      <c r="B9" s="1">
        <v>581434</v>
      </c>
      <c r="C9" s="12">
        <f t="shared" si="0"/>
        <v>6.4820725543870278E-2</v>
      </c>
      <c r="D9" s="77">
        <f t="shared" si="1"/>
        <v>13.806814540844369</v>
      </c>
      <c r="E9" s="39">
        <f t="shared" si="2"/>
        <v>13</v>
      </c>
      <c r="F9" s="78">
        <f t="shared" si="3"/>
        <v>0.80681454084436943</v>
      </c>
      <c r="G9" s="79">
        <f t="shared" si="4"/>
        <v>6.2062656988028417E-2</v>
      </c>
      <c r="I9" s="39">
        <f t="shared" si="5"/>
        <v>13</v>
      </c>
    </row>
    <row r="10" spans="1:9">
      <c r="A10" t="s">
        <v>3</v>
      </c>
      <c r="B10" s="1">
        <v>556821</v>
      </c>
      <c r="C10" s="12">
        <f t="shared" si="0"/>
        <v>6.2076764031796197E-2</v>
      </c>
      <c r="D10" s="77">
        <f t="shared" si="1"/>
        <v>13.22235073877259</v>
      </c>
      <c r="E10" s="39">
        <f t="shared" si="2"/>
        <v>13</v>
      </c>
      <c r="F10" s="78">
        <f t="shared" si="3"/>
        <v>0.22235073877259026</v>
      </c>
      <c r="G10" s="79">
        <f t="shared" si="4"/>
        <v>1.7103902982506945E-2</v>
      </c>
      <c r="I10" s="39">
        <f t="shared" si="5"/>
        <v>13</v>
      </c>
    </row>
    <row r="11" spans="1:9">
      <c r="A11" t="s">
        <v>1</v>
      </c>
      <c r="B11" s="1">
        <v>523287</v>
      </c>
      <c r="C11" s="12">
        <f t="shared" si="0"/>
        <v>5.8338251646231978E-2</v>
      </c>
      <c r="D11" s="77">
        <f t="shared" si="1"/>
        <v>12.426047600647411</v>
      </c>
      <c r="E11" s="39">
        <f t="shared" si="2"/>
        <v>12</v>
      </c>
      <c r="F11" s="78">
        <f t="shared" si="3"/>
        <v>0.42604760064741143</v>
      </c>
      <c r="G11" s="79">
        <f t="shared" si="4"/>
        <v>3.5503966720617619E-2</v>
      </c>
      <c r="I11" s="39">
        <f t="shared" si="5"/>
        <v>12</v>
      </c>
    </row>
    <row r="12" spans="1:9">
      <c r="A12" t="s">
        <v>12</v>
      </c>
      <c r="B12" s="1">
        <v>513623</v>
      </c>
      <c r="C12" s="12">
        <f t="shared" si="0"/>
        <v>5.7260867985049521E-2</v>
      </c>
      <c r="D12" s="77">
        <f t="shared" si="1"/>
        <v>12.196564880815547</v>
      </c>
      <c r="E12" s="39">
        <f t="shared" si="2"/>
        <v>12</v>
      </c>
      <c r="F12" s="78">
        <f t="shared" si="3"/>
        <v>0.19656488081554713</v>
      </c>
      <c r="G12" s="79">
        <f t="shared" si="4"/>
        <v>1.6380406734628927E-2</v>
      </c>
      <c r="I12" s="39">
        <f t="shared" si="5"/>
        <v>12</v>
      </c>
    </row>
    <row r="13" spans="1:9">
      <c r="A13" t="s">
        <v>7</v>
      </c>
      <c r="B13" s="1">
        <v>399351</v>
      </c>
      <c r="C13" s="12">
        <f t="shared" si="0"/>
        <v>4.4521341315901956E-2</v>
      </c>
      <c r="D13" s="77">
        <f t="shared" si="1"/>
        <v>9.483045700287116</v>
      </c>
      <c r="E13" s="39">
        <f t="shared" si="2"/>
        <v>9</v>
      </c>
      <c r="F13" s="78">
        <f t="shared" si="3"/>
        <v>0.48304570028711602</v>
      </c>
      <c r="G13" s="79">
        <f t="shared" si="4"/>
        <v>5.3671744476346227E-2</v>
      </c>
      <c r="I13" s="39">
        <f t="shared" si="5"/>
        <v>9</v>
      </c>
    </row>
    <row r="14" spans="1:9">
      <c r="A14" t="s">
        <v>38</v>
      </c>
      <c r="B14" s="1">
        <v>390769</v>
      </c>
      <c r="C14" s="12">
        <f t="shared" si="0"/>
        <v>4.356458359857291E-2</v>
      </c>
      <c r="D14" s="77">
        <f t="shared" si="1"/>
        <v>9.2792563064960305</v>
      </c>
      <c r="E14" s="39">
        <f t="shared" si="2"/>
        <v>9</v>
      </c>
      <c r="F14" s="78">
        <f t="shared" si="3"/>
        <v>0.2792563064960305</v>
      </c>
      <c r="G14" s="79">
        <f t="shared" si="4"/>
        <v>3.1028478499558945E-2</v>
      </c>
      <c r="I14" s="39">
        <f t="shared" si="5"/>
        <v>9</v>
      </c>
    </row>
    <row r="15" spans="1:9">
      <c r="A15" t="s">
        <v>5</v>
      </c>
      <c r="B15" s="1">
        <v>364389</v>
      </c>
      <c r="C15" s="12">
        <f t="shared" si="0"/>
        <v>4.0623629440667976E-2</v>
      </c>
      <c r="D15" s="77">
        <f t="shared" si="1"/>
        <v>8.6528330708622789</v>
      </c>
      <c r="E15" s="39">
        <f t="shared" si="2"/>
        <v>8</v>
      </c>
      <c r="F15" s="78">
        <f t="shared" si="3"/>
        <v>0.65283307086227893</v>
      </c>
      <c r="G15" s="79">
        <f t="shared" si="4"/>
        <v>8.1604133857784866E-2</v>
      </c>
      <c r="I15" s="39">
        <f t="shared" si="5"/>
        <v>8</v>
      </c>
    </row>
    <row r="16" spans="1:9">
      <c r="A16" t="s">
        <v>39</v>
      </c>
      <c r="B16" s="1">
        <v>298335</v>
      </c>
      <c r="C16" s="12">
        <f t="shared" si="0"/>
        <v>3.3259649685313447E-2</v>
      </c>
      <c r="D16" s="77">
        <f t="shared" si="1"/>
        <v>7.0843053829717642</v>
      </c>
      <c r="E16" s="39">
        <f t="shared" si="2"/>
        <v>7</v>
      </c>
      <c r="F16" s="78">
        <f t="shared" si="3"/>
        <v>8.4305382971764153E-2</v>
      </c>
      <c r="G16" s="79">
        <f t="shared" si="4"/>
        <v>1.2043626138823451E-2</v>
      </c>
      <c r="I16" s="39">
        <f t="shared" si="5"/>
        <v>7</v>
      </c>
    </row>
    <row r="17" spans="1:9">
      <c r="A17" t="s">
        <v>11</v>
      </c>
      <c r="B17" s="1">
        <v>281126</v>
      </c>
      <c r="C17" s="12">
        <f t="shared" si="0"/>
        <v>3.1341117460014507E-2</v>
      </c>
      <c r="D17" s="77">
        <f t="shared" si="1"/>
        <v>6.6756580189830901</v>
      </c>
      <c r="E17" s="39">
        <f t="shared" si="2"/>
        <v>6</v>
      </c>
      <c r="F17" s="78">
        <f t="shared" si="3"/>
        <v>0.67565801898309008</v>
      </c>
      <c r="G17" s="79">
        <f t="shared" si="4"/>
        <v>0.11260966983051501</v>
      </c>
      <c r="H17">
        <v>1</v>
      </c>
      <c r="I17" s="39">
        <f t="shared" si="5"/>
        <v>7</v>
      </c>
    </row>
    <row r="18" spans="1:9">
      <c r="A18" t="s">
        <v>6</v>
      </c>
      <c r="B18" s="1">
        <v>275208</v>
      </c>
      <c r="C18" s="12">
        <f t="shared" si="0"/>
        <v>3.0681353748624005E-2</v>
      </c>
      <c r="D18" s="77">
        <f t="shared" si="1"/>
        <v>6.5351283484569134</v>
      </c>
      <c r="E18" s="39">
        <f t="shared" si="2"/>
        <v>6</v>
      </c>
      <c r="F18" s="78">
        <f t="shared" si="3"/>
        <v>0.53512834845691337</v>
      </c>
      <c r="G18" s="79">
        <f t="shared" si="4"/>
        <v>8.9188058076152224E-2</v>
      </c>
      <c r="H18">
        <v>1</v>
      </c>
      <c r="I18" s="39">
        <f t="shared" si="5"/>
        <v>7</v>
      </c>
    </row>
    <row r="19" spans="1:9">
      <c r="A19" t="s">
        <v>8</v>
      </c>
      <c r="B19" s="1">
        <v>274551</v>
      </c>
      <c r="C19" s="12">
        <f t="shared" si="0"/>
        <v>3.0608108605267539E-2</v>
      </c>
      <c r="D19" s="77">
        <f t="shared" si="1"/>
        <v>6.5195271329219855</v>
      </c>
      <c r="E19" s="39">
        <f t="shared" si="2"/>
        <v>6</v>
      </c>
      <c r="F19" s="78">
        <f t="shared" si="3"/>
        <v>0.51952713292198549</v>
      </c>
      <c r="G19" s="79">
        <f t="shared" si="4"/>
        <v>8.6587855486997586E-2</v>
      </c>
      <c r="H19">
        <v>1</v>
      </c>
      <c r="I19" s="39">
        <f t="shared" si="5"/>
        <v>7</v>
      </c>
    </row>
    <row r="20" spans="1:9">
      <c r="A20" t="s">
        <v>9</v>
      </c>
      <c r="B20" s="1">
        <v>244161</v>
      </c>
      <c r="C20" s="12">
        <f t="shared" si="0"/>
        <v>2.7220102659144305E-2</v>
      </c>
      <c r="D20" s="77">
        <f t="shared" si="1"/>
        <v>5.7978818663977369</v>
      </c>
      <c r="E20" s="39">
        <f t="shared" si="2"/>
        <v>5</v>
      </c>
      <c r="F20" s="78">
        <f t="shared" si="3"/>
        <v>0.79788186639773695</v>
      </c>
      <c r="G20" s="79">
        <f t="shared" si="4"/>
        <v>0.15957637327954738</v>
      </c>
      <c r="H20">
        <v>1</v>
      </c>
      <c r="I20" s="39">
        <f t="shared" si="5"/>
        <v>6</v>
      </c>
    </row>
    <row r="21" spans="1:9">
      <c r="A21" t="s">
        <v>10</v>
      </c>
      <c r="B21" s="1">
        <v>235764</v>
      </c>
      <c r="C21" s="12">
        <f t="shared" si="0"/>
        <v>2.6283969525560995E-2</v>
      </c>
      <c r="D21" s="77">
        <f t="shared" si="1"/>
        <v>5.598485508944492</v>
      </c>
      <c r="E21" s="39">
        <f t="shared" si="2"/>
        <v>5</v>
      </c>
      <c r="F21" s="78">
        <f t="shared" si="3"/>
        <v>0.59848550894449204</v>
      </c>
      <c r="G21" s="79">
        <f t="shared" si="4"/>
        <v>0.11969710178889841</v>
      </c>
      <c r="H21">
        <v>1</v>
      </c>
      <c r="I21" s="39">
        <f t="shared" si="5"/>
        <v>6</v>
      </c>
    </row>
    <row r="22" spans="1:9">
      <c r="A22" t="s">
        <v>40</v>
      </c>
      <c r="B22" s="1">
        <v>147102</v>
      </c>
      <c r="C22" s="12">
        <f t="shared" si="0"/>
        <v>1.6399554152241536E-2</v>
      </c>
      <c r="D22" s="77">
        <f t="shared" si="1"/>
        <v>3.493105034427447</v>
      </c>
      <c r="E22" s="39">
        <f t="shared" si="2"/>
        <v>3</v>
      </c>
      <c r="F22" s="78">
        <f t="shared" si="3"/>
        <v>0.49310503442744702</v>
      </c>
      <c r="G22" s="79">
        <f t="shared" si="4"/>
        <v>0.164368344809149</v>
      </c>
      <c r="H22">
        <v>1</v>
      </c>
      <c r="I22" s="39">
        <f t="shared" si="5"/>
        <v>4</v>
      </c>
    </row>
    <row r="23" spans="1:9">
      <c r="A23" t="s">
        <v>41</v>
      </c>
      <c r="B23" s="1">
        <v>125779</v>
      </c>
      <c r="C23" s="12">
        <f t="shared" si="0"/>
        <v>1.4022375778132099E-2</v>
      </c>
      <c r="D23" s="77">
        <f t="shared" si="1"/>
        <v>2.986766040742137</v>
      </c>
      <c r="E23" s="39">
        <f t="shared" si="2"/>
        <v>2</v>
      </c>
      <c r="F23" s="78">
        <f t="shared" si="3"/>
        <v>0.98676604074213703</v>
      </c>
      <c r="G23" s="79">
        <f t="shared" si="4"/>
        <v>0.49338302037106851</v>
      </c>
      <c r="H23">
        <v>1</v>
      </c>
      <c r="I23" s="39">
        <f t="shared" si="5"/>
        <v>3</v>
      </c>
    </row>
    <row r="24" spans="1:9">
      <c r="A24" t="s">
        <v>42</v>
      </c>
      <c r="B24" s="1">
        <v>111147</v>
      </c>
      <c r="C24" s="12">
        <f t="shared" si="0"/>
        <v>1.2391138430199384E-2</v>
      </c>
      <c r="D24" s="77">
        <f t="shared" si="1"/>
        <v>2.6393124856324688</v>
      </c>
      <c r="E24" s="39">
        <f t="shared" si="2"/>
        <v>2</v>
      </c>
      <c r="F24" s="78">
        <f t="shared" si="3"/>
        <v>0.63931248563246879</v>
      </c>
      <c r="G24" s="79">
        <f t="shared" si="4"/>
        <v>0.31965624281623439</v>
      </c>
      <c r="H24">
        <v>1</v>
      </c>
      <c r="I24" s="39">
        <f t="shared" si="5"/>
        <v>3</v>
      </c>
    </row>
    <row r="25" spans="1:9">
      <c r="A25" t="s">
        <v>13</v>
      </c>
      <c r="B25" s="1">
        <v>83038</v>
      </c>
      <c r="C25" s="12">
        <f t="shared" si="0"/>
        <v>9.2574280274492025E-3</v>
      </c>
      <c r="D25" s="77">
        <f t="shared" si="1"/>
        <v>1.9718321698466801</v>
      </c>
      <c r="E25" s="39">
        <f t="shared" si="2"/>
        <v>1</v>
      </c>
      <c r="F25" s="78">
        <f t="shared" si="3"/>
        <v>0.97183216984668008</v>
      </c>
      <c r="G25" s="79">
        <f t="shared" si="4"/>
        <v>0.97183216984668008</v>
      </c>
      <c r="H25">
        <v>1</v>
      </c>
      <c r="I25" s="39">
        <f t="shared" si="5"/>
        <v>2</v>
      </c>
    </row>
    <row r="26" spans="1:9">
      <c r="A26" t="s">
        <v>14</v>
      </c>
      <c r="B26" s="1">
        <v>70943</v>
      </c>
      <c r="C26" s="12">
        <f t="shared" si="0"/>
        <v>7.9090261874241764E-3</v>
      </c>
      <c r="D26" s="77">
        <f t="shared" si="1"/>
        <v>1.6846225779213495</v>
      </c>
      <c r="E26" s="39">
        <f t="shared" si="2"/>
        <v>1</v>
      </c>
      <c r="F26" s="78">
        <f t="shared" si="3"/>
        <v>0.68462257792134951</v>
      </c>
      <c r="G26" s="79">
        <f t="shared" si="4"/>
        <v>0.68462257792134951</v>
      </c>
      <c r="H26">
        <v>1</v>
      </c>
      <c r="I26" s="39">
        <f t="shared" si="5"/>
        <v>2</v>
      </c>
    </row>
    <row r="27" spans="1:9">
      <c r="A27" t="s">
        <v>43</v>
      </c>
      <c r="B27" s="1">
        <v>62496</v>
      </c>
      <c r="C27" s="12">
        <f t="shared" si="0"/>
        <v>6.9673188420176953E-3</v>
      </c>
      <c r="D27" s="77">
        <f t="shared" si="1"/>
        <v>1.4840389133497691</v>
      </c>
      <c r="E27" s="39">
        <f t="shared" si="2"/>
        <v>1</v>
      </c>
      <c r="F27" s="78">
        <f t="shared" si="3"/>
        <v>0.48403891334976912</v>
      </c>
      <c r="G27" s="79">
        <f t="shared" si="4"/>
        <v>0.48403891334976912</v>
      </c>
      <c r="H27">
        <v>1</v>
      </c>
      <c r="I27" s="39">
        <f t="shared" si="5"/>
        <v>2</v>
      </c>
    </row>
    <row r="28" spans="1:9">
      <c r="A28" t="s">
        <v>44</v>
      </c>
      <c r="B28" s="1">
        <v>62320</v>
      </c>
      <c r="C28" s="12">
        <f t="shared" si="0"/>
        <v>6.9476976164001341E-3</v>
      </c>
      <c r="D28" s="77">
        <f t="shared" si="1"/>
        <v>1.4798595922932285</v>
      </c>
      <c r="E28" s="39">
        <f t="shared" si="2"/>
        <v>1</v>
      </c>
      <c r="F28" s="78">
        <f t="shared" si="3"/>
        <v>0.4798595922932285</v>
      </c>
      <c r="G28" s="79">
        <f t="shared" si="4"/>
        <v>0.4798595922932285</v>
      </c>
      <c r="H28">
        <v>1</v>
      </c>
      <c r="I28" s="39">
        <f t="shared" si="5"/>
        <v>2</v>
      </c>
    </row>
    <row r="29" spans="1:9">
      <c r="A29" t="s">
        <v>45</v>
      </c>
      <c r="B29" s="1">
        <v>54843</v>
      </c>
      <c r="C29" s="12">
        <f t="shared" si="0"/>
        <v>6.1141299803631668E-3</v>
      </c>
      <c r="D29" s="77">
        <f t="shared" si="1"/>
        <v>1.3023096858173546</v>
      </c>
      <c r="E29" s="39">
        <f t="shared" si="2"/>
        <v>1</v>
      </c>
      <c r="F29" s="78">
        <f t="shared" si="3"/>
        <v>0.30230968581735462</v>
      </c>
      <c r="G29" s="79">
        <f t="shared" si="4"/>
        <v>0.30230968581735462</v>
      </c>
      <c r="H29">
        <v>1</v>
      </c>
      <c r="I29" s="39">
        <f t="shared" si="5"/>
        <v>2</v>
      </c>
    </row>
    <row r="30" spans="1:9">
      <c r="A30" s="15" t="s">
        <v>15</v>
      </c>
      <c r="B30" s="9">
        <f>SUM(B6:B29)</f>
        <v>8969878</v>
      </c>
      <c r="C30" s="9"/>
      <c r="D30" s="9"/>
      <c r="E30" s="55">
        <f>SUM(E6:E29)</f>
        <v>200</v>
      </c>
      <c r="F30" s="9"/>
      <c r="G30" s="56"/>
      <c r="H30" s="9"/>
      <c r="I30" s="55">
        <f>SUM(I6:I29)</f>
        <v>213</v>
      </c>
    </row>
    <row r="31" spans="1:9">
      <c r="A31" s="11"/>
      <c r="B31" s="11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Ruler="0" zoomScale="125" workbookViewId="0">
      <selection activeCell="E4" sqref="E4"/>
    </sheetView>
  </sheetViews>
  <sheetFormatPr baseColWidth="10" defaultRowHeight="13" x14ac:dyDescent="0"/>
  <cols>
    <col min="7" max="7" width="13.42578125" bestFit="1" customWidth="1"/>
  </cols>
  <sheetData>
    <row r="1" spans="1:7" ht="18">
      <c r="A1" s="53" t="s">
        <v>53</v>
      </c>
    </row>
    <row r="2" spans="1:7">
      <c r="D2" s="41" t="s">
        <v>34</v>
      </c>
      <c r="E2" s="45"/>
      <c r="F2" s="61"/>
    </row>
    <row r="3" spans="1:7">
      <c r="D3" s="43" t="s">
        <v>31</v>
      </c>
      <c r="E3" s="65">
        <v>42100</v>
      </c>
      <c r="F3" s="62"/>
    </row>
    <row r="4" spans="1:7">
      <c r="A4" s="3"/>
      <c r="B4" s="7" t="s">
        <v>26</v>
      </c>
      <c r="C4" s="4"/>
      <c r="D4" s="57"/>
      <c r="E4" s="7"/>
      <c r="F4" s="54"/>
      <c r="G4" s="7" t="s">
        <v>49</v>
      </c>
    </row>
    <row r="5" spans="1:7">
      <c r="A5" s="5" t="s">
        <v>16</v>
      </c>
      <c r="B5" s="10" t="s">
        <v>17</v>
      </c>
      <c r="C5" s="6" t="s">
        <v>18</v>
      </c>
      <c r="D5" s="10" t="s">
        <v>32</v>
      </c>
      <c r="E5" s="10" t="s">
        <v>51</v>
      </c>
      <c r="F5" s="31" t="s">
        <v>52</v>
      </c>
      <c r="G5" s="10" t="s">
        <v>50</v>
      </c>
    </row>
    <row r="6" spans="1:7">
      <c r="A6" t="s">
        <v>4</v>
      </c>
      <c r="B6" s="58">
        <v>1368775</v>
      </c>
      <c r="C6" s="59">
        <f t="shared" ref="C6:C29" si="0">B6/$B$30</f>
        <v>0.1525968357652133</v>
      </c>
      <c r="D6" s="13">
        <f>B6/$E$3</f>
        <v>32.5124703087886</v>
      </c>
      <c r="E6" s="60">
        <f>ROUND(D6,0)</f>
        <v>33</v>
      </c>
      <c r="F6" s="64">
        <v>32.503126017990432</v>
      </c>
      <c r="G6" s="63">
        <v>32</v>
      </c>
    </row>
    <row r="7" spans="1:7">
      <c r="A7" t="s">
        <v>2</v>
      </c>
      <c r="B7" s="58">
        <v>1049313</v>
      </c>
      <c r="C7" s="59">
        <f t="shared" si="0"/>
        <v>0.11698185861613726</v>
      </c>
      <c r="D7" s="13">
        <f t="shared" ref="D7:D29" si="1">B7/$E$3</f>
        <v>24.924299287410925</v>
      </c>
      <c r="E7" s="60">
        <f t="shared" ref="E7:E29" si="2">ROUND(D7,0)</f>
        <v>25</v>
      </c>
      <c r="F7" s="64">
        <v>24.917135885237236</v>
      </c>
      <c r="G7" s="63">
        <v>24</v>
      </c>
    </row>
    <row r="8" spans="1:7">
      <c r="A8" t="s">
        <v>36</v>
      </c>
      <c r="B8" s="58">
        <v>895303</v>
      </c>
      <c r="C8" s="59">
        <f t="shared" si="0"/>
        <v>9.9812171358406435E-2</v>
      </c>
      <c r="D8" s="13">
        <f t="shared" si="1"/>
        <v>21.266104513064132</v>
      </c>
      <c r="E8" s="60">
        <f t="shared" si="2"/>
        <v>21</v>
      </c>
      <c r="F8" s="64">
        <v>21.259992499340569</v>
      </c>
      <c r="G8" s="63">
        <v>21</v>
      </c>
    </row>
    <row r="9" spans="1:7">
      <c r="A9" t="s">
        <v>37</v>
      </c>
      <c r="B9" s="58">
        <v>581434</v>
      </c>
      <c r="C9" s="59">
        <f t="shared" si="0"/>
        <v>6.4820725543870278E-2</v>
      </c>
      <c r="D9" s="13">
        <f t="shared" si="1"/>
        <v>13.810783847980998</v>
      </c>
      <c r="E9" s="60">
        <f t="shared" si="2"/>
        <v>14</v>
      </c>
      <c r="F9" s="64">
        <v>13.806814540844369</v>
      </c>
      <c r="G9" s="63">
        <v>13</v>
      </c>
    </row>
    <row r="10" spans="1:7">
      <c r="A10" t="s">
        <v>3</v>
      </c>
      <c r="B10" s="58">
        <v>556821</v>
      </c>
      <c r="C10" s="59">
        <f t="shared" si="0"/>
        <v>6.2076764031796197E-2</v>
      </c>
      <c r="D10" s="13">
        <f t="shared" si="1"/>
        <v>13.226152019002376</v>
      </c>
      <c r="E10" s="60">
        <f t="shared" si="2"/>
        <v>13</v>
      </c>
      <c r="F10" s="64">
        <v>13.22235073877259</v>
      </c>
      <c r="G10" s="63">
        <v>13</v>
      </c>
    </row>
    <row r="11" spans="1:7">
      <c r="A11" t="s">
        <v>1</v>
      </c>
      <c r="B11" s="58">
        <v>523287</v>
      </c>
      <c r="C11" s="59">
        <f t="shared" si="0"/>
        <v>5.8338251646231978E-2</v>
      </c>
      <c r="D11" s="13">
        <f t="shared" si="1"/>
        <v>12.429619952494061</v>
      </c>
      <c r="E11" s="60">
        <f t="shared" si="2"/>
        <v>12</v>
      </c>
      <c r="F11" s="64">
        <v>12.426047600647411</v>
      </c>
      <c r="G11" s="63">
        <v>12</v>
      </c>
    </row>
    <row r="12" spans="1:7">
      <c r="A12" t="s">
        <v>12</v>
      </c>
      <c r="B12" s="58">
        <v>513623</v>
      </c>
      <c r="C12" s="59">
        <f t="shared" si="0"/>
        <v>5.7260867985049521E-2</v>
      </c>
      <c r="D12" s="13">
        <f t="shared" si="1"/>
        <v>12.200071258907363</v>
      </c>
      <c r="E12" s="60">
        <f t="shared" si="2"/>
        <v>12</v>
      </c>
      <c r="F12" s="64">
        <v>12.196564880815547</v>
      </c>
      <c r="G12" s="63">
        <v>12</v>
      </c>
    </row>
    <row r="13" spans="1:7">
      <c r="A13" t="s">
        <v>7</v>
      </c>
      <c r="B13" s="58">
        <v>399351</v>
      </c>
      <c r="C13" s="59">
        <f t="shared" si="0"/>
        <v>4.4521341315901956E-2</v>
      </c>
      <c r="D13" s="13">
        <f t="shared" si="1"/>
        <v>9.4857719714964368</v>
      </c>
      <c r="E13" s="60">
        <f t="shared" si="2"/>
        <v>9</v>
      </c>
      <c r="F13" s="64">
        <v>9.483045700287116</v>
      </c>
      <c r="G13" s="63">
        <v>9</v>
      </c>
    </row>
    <row r="14" spans="1:7">
      <c r="A14" t="s">
        <v>38</v>
      </c>
      <c r="B14" s="58">
        <v>390769</v>
      </c>
      <c r="C14" s="59">
        <f t="shared" si="0"/>
        <v>4.356458359857291E-2</v>
      </c>
      <c r="D14" s="13">
        <f t="shared" si="1"/>
        <v>9.2819239904988127</v>
      </c>
      <c r="E14" s="60">
        <f t="shared" si="2"/>
        <v>9</v>
      </c>
      <c r="F14" s="64">
        <v>9.2792563064960305</v>
      </c>
      <c r="G14" s="63">
        <v>9</v>
      </c>
    </row>
    <row r="15" spans="1:7">
      <c r="A15" t="s">
        <v>5</v>
      </c>
      <c r="B15" s="58">
        <v>364389</v>
      </c>
      <c r="C15" s="59">
        <f t="shared" si="0"/>
        <v>4.0623629440667976E-2</v>
      </c>
      <c r="D15" s="13">
        <f t="shared" si="1"/>
        <v>8.6553206650831349</v>
      </c>
      <c r="E15" s="60">
        <f t="shared" si="2"/>
        <v>9</v>
      </c>
      <c r="F15" s="64">
        <v>8.6528330708622789</v>
      </c>
      <c r="G15" s="63">
        <v>8</v>
      </c>
    </row>
    <row r="16" spans="1:7">
      <c r="A16" t="s">
        <v>39</v>
      </c>
      <c r="B16" s="58">
        <v>298335</v>
      </c>
      <c r="C16" s="59">
        <f t="shared" si="0"/>
        <v>3.3259649685313447E-2</v>
      </c>
      <c r="D16" s="13">
        <f t="shared" si="1"/>
        <v>7.0863420427553443</v>
      </c>
      <c r="E16" s="60">
        <f t="shared" si="2"/>
        <v>7</v>
      </c>
      <c r="F16" s="64">
        <v>7.0843053829717642</v>
      </c>
      <c r="G16" s="63">
        <v>7</v>
      </c>
    </row>
    <row r="17" spans="1:7">
      <c r="A17" t="s">
        <v>11</v>
      </c>
      <c r="B17" s="58">
        <v>281126</v>
      </c>
      <c r="C17" s="59">
        <f t="shared" si="0"/>
        <v>3.1341117460014507E-2</v>
      </c>
      <c r="D17" s="13">
        <f t="shared" si="1"/>
        <v>6.6775771971496436</v>
      </c>
      <c r="E17" s="60">
        <f t="shared" si="2"/>
        <v>7</v>
      </c>
      <c r="F17" s="64">
        <v>6.6756580189830901</v>
      </c>
      <c r="G17" s="63">
        <v>7</v>
      </c>
    </row>
    <row r="18" spans="1:7">
      <c r="A18" t="s">
        <v>6</v>
      </c>
      <c r="B18" s="58">
        <v>275208</v>
      </c>
      <c r="C18" s="59">
        <f t="shared" si="0"/>
        <v>3.0681353748624005E-2</v>
      </c>
      <c r="D18" s="13">
        <f t="shared" si="1"/>
        <v>6.5370071258907361</v>
      </c>
      <c r="E18" s="60">
        <f t="shared" si="2"/>
        <v>7</v>
      </c>
      <c r="F18" s="64">
        <v>6.5351283484569134</v>
      </c>
      <c r="G18" s="63">
        <v>7</v>
      </c>
    </row>
    <row r="19" spans="1:7">
      <c r="A19" t="s">
        <v>8</v>
      </c>
      <c r="B19" s="58">
        <v>274551</v>
      </c>
      <c r="C19" s="59">
        <f t="shared" si="0"/>
        <v>3.0608108605267539E-2</v>
      </c>
      <c r="D19" s="13">
        <f t="shared" si="1"/>
        <v>6.5214014251781469</v>
      </c>
      <c r="E19" s="60">
        <f t="shared" si="2"/>
        <v>7</v>
      </c>
      <c r="F19" s="64">
        <v>6.5195271329219855</v>
      </c>
      <c r="G19" s="63">
        <v>7</v>
      </c>
    </row>
    <row r="20" spans="1:7">
      <c r="A20" t="s">
        <v>9</v>
      </c>
      <c r="B20" s="58">
        <v>244161</v>
      </c>
      <c r="C20" s="59">
        <f t="shared" si="0"/>
        <v>2.7220102659144305E-2</v>
      </c>
      <c r="D20" s="13">
        <f t="shared" si="1"/>
        <v>5.799548693586698</v>
      </c>
      <c r="E20" s="60">
        <f t="shared" si="2"/>
        <v>6</v>
      </c>
      <c r="F20" s="64">
        <v>5.7978818663977369</v>
      </c>
      <c r="G20" s="63">
        <v>6</v>
      </c>
    </row>
    <row r="21" spans="1:7">
      <c r="A21" t="s">
        <v>10</v>
      </c>
      <c r="B21" s="58">
        <v>235764</v>
      </c>
      <c r="C21" s="59">
        <f t="shared" si="0"/>
        <v>2.6283969525560995E-2</v>
      </c>
      <c r="D21" s="13">
        <f t="shared" si="1"/>
        <v>5.6000950118764843</v>
      </c>
      <c r="E21" s="60">
        <f t="shared" si="2"/>
        <v>6</v>
      </c>
      <c r="F21" s="64">
        <v>5.598485508944492</v>
      </c>
      <c r="G21" s="63">
        <v>6</v>
      </c>
    </row>
    <row r="22" spans="1:7">
      <c r="A22" t="s">
        <v>40</v>
      </c>
      <c r="B22" s="58">
        <v>147102</v>
      </c>
      <c r="C22" s="59">
        <f t="shared" si="0"/>
        <v>1.6399554152241536E-2</v>
      </c>
      <c r="D22" s="13">
        <f t="shared" si="1"/>
        <v>3.4941092636579572</v>
      </c>
      <c r="E22" s="60">
        <f t="shared" si="2"/>
        <v>3</v>
      </c>
      <c r="F22" s="64">
        <v>3.493105034427447</v>
      </c>
      <c r="G22" s="63">
        <v>4</v>
      </c>
    </row>
    <row r="23" spans="1:7">
      <c r="A23" t="s">
        <v>41</v>
      </c>
      <c r="B23" s="58">
        <v>125779</v>
      </c>
      <c r="C23" s="59">
        <f t="shared" si="0"/>
        <v>1.4022375778132099E-2</v>
      </c>
      <c r="D23" s="13">
        <f t="shared" si="1"/>
        <v>2.987624703087886</v>
      </c>
      <c r="E23" s="60">
        <f t="shared" si="2"/>
        <v>3</v>
      </c>
      <c r="F23" s="64">
        <v>2.986766040742137</v>
      </c>
      <c r="G23" s="63">
        <v>3</v>
      </c>
    </row>
    <row r="24" spans="1:7">
      <c r="A24" t="s">
        <v>42</v>
      </c>
      <c r="B24" s="58">
        <v>111147</v>
      </c>
      <c r="C24" s="59">
        <f t="shared" si="0"/>
        <v>1.2391138430199384E-2</v>
      </c>
      <c r="D24" s="13">
        <f t="shared" si="1"/>
        <v>2.6400712589073634</v>
      </c>
      <c r="E24" s="60">
        <f t="shared" si="2"/>
        <v>3</v>
      </c>
      <c r="F24" s="64">
        <v>2.6393124856324688</v>
      </c>
      <c r="G24" s="63">
        <v>3</v>
      </c>
    </row>
    <row r="25" spans="1:7">
      <c r="A25" t="s">
        <v>13</v>
      </c>
      <c r="B25" s="58">
        <v>83038</v>
      </c>
      <c r="C25" s="59">
        <f t="shared" si="0"/>
        <v>9.2574280274492025E-3</v>
      </c>
      <c r="D25" s="13">
        <f t="shared" si="1"/>
        <v>1.9723990498812352</v>
      </c>
      <c r="E25" s="60">
        <f t="shared" si="2"/>
        <v>2</v>
      </c>
      <c r="F25" s="64">
        <v>1.9718321698466801</v>
      </c>
      <c r="G25" s="63">
        <v>2</v>
      </c>
    </row>
    <row r="26" spans="1:7">
      <c r="A26" t="s">
        <v>14</v>
      </c>
      <c r="B26" s="58">
        <v>70943</v>
      </c>
      <c r="C26" s="59">
        <f t="shared" si="0"/>
        <v>7.9090261874241764E-3</v>
      </c>
      <c r="D26" s="13">
        <f t="shared" si="1"/>
        <v>1.6851068883610452</v>
      </c>
      <c r="E26" s="60">
        <f t="shared" si="2"/>
        <v>2</v>
      </c>
      <c r="F26" s="64">
        <v>1.6846225779213495</v>
      </c>
      <c r="G26" s="63">
        <v>2</v>
      </c>
    </row>
    <row r="27" spans="1:7">
      <c r="A27" t="s">
        <v>43</v>
      </c>
      <c r="B27" s="58">
        <v>62496</v>
      </c>
      <c r="C27" s="59">
        <f t="shared" si="0"/>
        <v>6.9673188420176953E-3</v>
      </c>
      <c r="D27" s="13">
        <f t="shared" si="1"/>
        <v>1.4844655581947743</v>
      </c>
      <c r="E27" s="60">
        <f t="shared" si="2"/>
        <v>1</v>
      </c>
      <c r="F27" s="64">
        <v>1.4840389133497691</v>
      </c>
      <c r="G27" s="63">
        <v>2</v>
      </c>
    </row>
    <row r="28" spans="1:7">
      <c r="A28" t="s">
        <v>44</v>
      </c>
      <c r="B28" s="58">
        <v>62320</v>
      </c>
      <c r="C28" s="59">
        <f t="shared" si="0"/>
        <v>6.9476976164001341E-3</v>
      </c>
      <c r="D28" s="13">
        <f t="shared" si="1"/>
        <v>1.4802850356294537</v>
      </c>
      <c r="E28" s="60">
        <f t="shared" si="2"/>
        <v>1</v>
      </c>
      <c r="F28" s="64">
        <v>1.4798595922932285</v>
      </c>
      <c r="G28" s="63">
        <v>2</v>
      </c>
    </row>
    <row r="29" spans="1:7">
      <c r="A29" t="s">
        <v>45</v>
      </c>
      <c r="B29" s="58">
        <v>54843</v>
      </c>
      <c r="C29" s="59">
        <f t="shared" si="0"/>
        <v>6.1141299803631668E-3</v>
      </c>
      <c r="D29" s="13">
        <f t="shared" si="1"/>
        <v>1.3026840855106889</v>
      </c>
      <c r="E29" s="60">
        <f t="shared" si="2"/>
        <v>1</v>
      </c>
      <c r="F29" s="64">
        <v>1.3023096858173546</v>
      </c>
      <c r="G29" s="63">
        <v>2</v>
      </c>
    </row>
    <row r="30" spans="1:7">
      <c r="A30" s="15" t="s">
        <v>15</v>
      </c>
      <c r="B30" s="9">
        <f>SUM(B6:B29)</f>
        <v>8969878</v>
      </c>
      <c r="C30" s="56"/>
      <c r="D30" s="9"/>
      <c r="E30" s="9">
        <f>SUM(E6:E29)</f>
        <v>213</v>
      </c>
      <c r="F30" s="55"/>
      <c r="G30" s="9">
        <f>SUM(G6:G29)</f>
        <v>213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1790-Hamilton</vt:lpstr>
      <vt:lpstr>1790-Jefferson</vt:lpstr>
      <vt:lpstr>1790-Webster</vt:lpstr>
      <vt:lpstr>1820-Lowndes</vt:lpstr>
      <vt:lpstr>1820-Webster</vt:lpstr>
    </vt:vector>
  </TitlesOfParts>
  <Company>Wheaton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Computing</dc:creator>
  <cp:lastModifiedBy>Wheaton</cp:lastModifiedBy>
  <dcterms:created xsi:type="dcterms:W3CDTF">2005-09-22T02:03:43Z</dcterms:created>
  <dcterms:modified xsi:type="dcterms:W3CDTF">2016-02-22T20:07:38Z</dcterms:modified>
</cp:coreProperties>
</file>