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0" yWindow="0" windowWidth="22640" windowHeight="15320" tabRatio="709" activeTab="0"/>
  </bookViews>
  <sheets>
    <sheet name="Assign to Provinces" sheetId="1" r:id="rId1"/>
    <sheet name="Gauteng" sheetId="2" r:id="rId2"/>
    <sheet name="National Seats" sheetId="3" r:id="rId3"/>
    <sheet name="Summary" sheetId="4" r:id="rId4"/>
    <sheet name="Population vs Registered Voters" sheetId="5" r:id="rId5"/>
  </sheets>
  <definedNames/>
  <calcPr fullCalcOnLoad="1"/>
</workbook>
</file>

<file path=xl/sharedStrings.xml><?xml version="1.0" encoding="utf-8"?>
<sst xmlns="http://schemas.openxmlformats.org/spreadsheetml/2006/main" count="207" uniqueCount="77">
  <si>
    <t>From National</t>
  </si>
  <si>
    <t>Ballots</t>
  </si>
  <si>
    <t>% Vote</t>
  </si>
  <si>
    <t xml:space="preserve">Province </t>
  </si>
  <si>
    <t xml:space="preserve">Eastern Cape </t>
  </si>
  <si>
    <t xml:space="preserve">Free State </t>
  </si>
  <si>
    <t xml:space="preserve">Gauteng </t>
  </si>
  <si>
    <t xml:space="preserve">KwaZulu-Natal </t>
  </si>
  <si>
    <t xml:space="preserve">Limpopo </t>
  </si>
  <si>
    <t xml:space="preserve">Mpumalanga </t>
  </si>
  <si>
    <t xml:space="preserve">Northern Cape </t>
  </si>
  <si>
    <t xml:space="preserve">Western Cape </t>
  </si>
  <si>
    <t>TOTAL</t>
  </si>
  <si>
    <t>Droop Quota</t>
  </si>
  <si>
    <t>(200 Seats)</t>
  </si>
  <si>
    <t>Quota</t>
  </si>
  <si>
    <t>Round</t>
  </si>
  <si>
    <t>Down</t>
  </si>
  <si>
    <t>Largest</t>
  </si>
  <si>
    <t>Remainder</t>
  </si>
  <si>
    <t>Remainders</t>
  </si>
  <si>
    <t># Seats</t>
  </si>
  <si>
    <t>Votes</t>
  </si>
  <si>
    <t xml:space="preserve">North West </t>
  </si>
  <si>
    <t xml:space="preserve">Party </t>
  </si>
  <si>
    <t>Allocate 200 seats to provinces</t>
  </si>
  <si>
    <t>Determine Nationwide allocation</t>
  </si>
  <si>
    <t>(400 Seats)</t>
  </si>
  <si>
    <t>Largest 5</t>
  </si>
  <si>
    <t>Avg Votes</t>
  </si>
  <si>
    <t>per Seat</t>
  </si>
  <si>
    <t xml:space="preserve">  </t>
  </si>
  <si>
    <t>Seats</t>
  </si>
  <si>
    <t>Total</t>
  </si>
  <si>
    <t>Regional</t>
  </si>
  <si>
    <t>Comparison</t>
  </si>
  <si>
    <t>Population</t>
  </si>
  <si>
    <t>Registered</t>
  </si>
  <si>
    <t>Voters</t>
  </si>
  <si>
    <t>South Africa 2009 Election</t>
  </si>
  <si>
    <t>A PARTY</t>
  </si>
  <si>
    <t>AFRICAN CHRISTIAN DEMOCRATIC PARTY</t>
  </si>
  <si>
    <t>AFRICAN NATIONAL CONGRESS</t>
  </si>
  <si>
    <t>AFRICAN PEOPLE'S CONVENTION</t>
  </si>
  <si>
    <t>AL JAMA-AH</t>
  </si>
  <si>
    <t>ALLIANCE OF FREE DEMOCRATS</t>
  </si>
  <si>
    <t>AZANIAN PEOPLE'S ORGANISATION</t>
  </si>
  <si>
    <t>CHRISTIAN DEMOCRATIC ALLIANCE</t>
  </si>
  <si>
    <t>CONGRESS  OF THE PEOPLE</t>
  </si>
  <si>
    <t>DEMOCRATIC ALLIANCE/DEMOKRATIESE ALLIANSIE</t>
  </si>
  <si>
    <t>GREAT KONGRESS OF SOUTH AFRICA</t>
  </si>
  <si>
    <t>INDEPENDENT DEMOCRATS</t>
  </si>
  <si>
    <t>INKATHA FREEDOM PARTY</t>
  </si>
  <si>
    <t>KEEP IT STRAIGHT AND SIMPLE</t>
  </si>
  <si>
    <t>MINORITY FRONT</t>
  </si>
  <si>
    <t>MOVEMENT DEMOCRATIC PARTY</t>
  </si>
  <si>
    <t>NATIONAL DEMOCRATIC CONVENTION</t>
  </si>
  <si>
    <t>NEW VISION PARTY</t>
  </si>
  <si>
    <t>PAN AFRICANIST CONGRESS OF AZANIA</t>
  </si>
  <si>
    <t>PAN AFRICANIST MOVEMENT</t>
  </si>
  <si>
    <t>SOUTH AFRICAN DEMOCRATIC CONGRESS</t>
  </si>
  <si>
    <t>UNITED CHRISTIAN DEMOCRATIC PARTY</t>
  </si>
  <si>
    <t>UNITED DEMOCRATIC MOVEMENT</t>
  </si>
  <si>
    <t>UNITED INDEPENDENT FRONT</t>
  </si>
  <si>
    <t>VRYHEIDSFRONT PLUS</t>
  </si>
  <si>
    <t>WOMEN FORWARD</t>
  </si>
  <si>
    <t>Allocate 47 seats in Gauteng</t>
  </si>
  <si>
    <t>% Seats</t>
  </si>
  <si>
    <t>Compare % of Vote and % of Seats</t>
  </si>
  <si>
    <t>% Population</t>
  </si>
  <si>
    <t>(47 Seats)</t>
  </si>
  <si>
    <t>based on pop</t>
  </si>
  <si>
    <t>based on reg</t>
  </si>
  <si>
    <t>Census</t>
  </si>
  <si>
    <t xml:space="preserve"># Seats based on </t>
  </si>
  <si>
    <t>Solutions to In-Class Work, March 17, 2014</t>
  </si>
  <si>
    <t>Math 217 Voting Theory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</si>
</sst>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\(0\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56"/>
      <name val="Verdana"/>
      <family val="0"/>
    </font>
    <font>
      <i/>
      <sz val="10"/>
      <color indexed="62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3"/>
      <name val="Verdana"/>
      <family val="0"/>
    </font>
    <font>
      <i/>
      <sz val="10"/>
      <color theme="4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33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165" fontId="1" fillId="34" borderId="0" xfId="42" applyNumberFormat="1" applyFont="1" applyFill="1" applyAlignment="1">
      <alignment/>
    </xf>
    <xf numFmtId="0" fontId="1" fillId="0" borderId="0" xfId="0" applyFont="1" applyAlignment="1">
      <alignment/>
    </xf>
    <xf numFmtId="166" fontId="0" fillId="0" borderId="0" xfId="5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33" borderId="0" xfId="0" applyNumberFormat="1" applyFont="1" applyFill="1" applyAlignment="1">
      <alignment horizontal="right"/>
    </xf>
    <xf numFmtId="165" fontId="0" fillId="35" borderId="0" xfId="0" applyNumberFormat="1" applyFill="1" applyAlignment="1">
      <alignment/>
    </xf>
    <xf numFmtId="0" fontId="0" fillId="0" borderId="10" xfId="0" applyBorder="1" applyAlignment="1">
      <alignment/>
    </xf>
    <xf numFmtId="0" fontId="1" fillId="33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1" fillId="33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0" fontId="45" fillId="36" borderId="0" xfId="0" applyFont="1" applyFill="1" applyAlignment="1">
      <alignment/>
    </xf>
    <xf numFmtId="0" fontId="1" fillId="36" borderId="0" xfId="0" applyFont="1" applyFill="1" applyAlignment="1">
      <alignment horizontal="right"/>
    </xf>
    <xf numFmtId="167" fontId="1" fillId="33" borderId="0" xfId="42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0" fillId="10" borderId="0" xfId="0" applyNumberFormat="1" applyFill="1" applyAlignment="1">
      <alignment/>
    </xf>
    <xf numFmtId="0" fontId="0" fillId="1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="125" zoomScaleNormal="125" workbookViewId="0" topLeftCell="A1">
      <selection activeCell="A25" sqref="A25"/>
    </sheetView>
  </sheetViews>
  <sheetFormatPr defaultColWidth="11.00390625" defaultRowHeight="12.75"/>
  <cols>
    <col min="1" max="1" width="12.375" style="0" customWidth="1"/>
    <col min="2" max="2" width="11.00390625" style="0" customWidth="1"/>
  </cols>
  <sheetData>
    <row r="1" ht="18">
      <c r="A1" s="13" t="s">
        <v>39</v>
      </c>
    </row>
    <row r="2" ht="12.75">
      <c r="A2" s="10"/>
    </row>
    <row r="3" ht="15.75">
      <c r="A3" s="12" t="s">
        <v>25</v>
      </c>
    </row>
    <row r="4" spans="2:7" ht="12.75">
      <c r="B4" s="14" t="s">
        <v>37</v>
      </c>
      <c r="D4" s="7" t="s">
        <v>16</v>
      </c>
      <c r="E4" s="7"/>
      <c r="F4" s="7" t="s">
        <v>18</v>
      </c>
      <c r="G4" s="7"/>
    </row>
    <row r="5" spans="1:7" ht="12.75">
      <c r="A5" s="3" t="s">
        <v>3</v>
      </c>
      <c r="B5" s="14" t="s">
        <v>38</v>
      </c>
      <c r="C5" s="7" t="s">
        <v>15</v>
      </c>
      <c r="D5" s="7" t="s">
        <v>17</v>
      </c>
      <c r="E5" s="7" t="s">
        <v>19</v>
      </c>
      <c r="F5" s="7" t="s">
        <v>20</v>
      </c>
      <c r="G5" s="7" t="s">
        <v>21</v>
      </c>
    </row>
    <row r="6" spans="1:7" ht="12.75">
      <c r="A6" t="s">
        <v>4</v>
      </c>
      <c r="B6" s="1">
        <v>3056559</v>
      </c>
      <c r="C6" s="6">
        <f>B6/$B$17</f>
        <v>26.50180345778348</v>
      </c>
      <c r="D6" s="5">
        <f>TRUNC(C6)</f>
        <v>26</v>
      </c>
      <c r="E6" s="6">
        <f>C6-D6</f>
        <v>0.5018034577834811</v>
      </c>
      <c r="G6" s="5">
        <f>D6+F6</f>
        <v>26</v>
      </c>
    </row>
    <row r="7" spans="1:7" ht="12.75">
      <c r="A7" t="s">
        <v>5</v>
      </c>
      <c r="B7" s="1">
        <v>1388588</v>
      </c>
      <c r="C7" s="6">
        <f aca="true" t="shared" si="0" ref="C7:C14">B7/$B$17</f>
        <v>12.039710753117035</v>
      </c>
      <c r="D7" s="5">
        <f aca="true" t="shared" si="1" ref="D7:D14">TRUNC(C7)</f>
        <v>12</v>
      </c>
      <c r="E7" s="6">
        <f aca="true" t="shared" si="2" ref="E7:E14">C7-D7</f>
        <v>0.03971075311703487</v>
      </c>
      <c r="G7" s="5">
        <f aca="true" t="shared" si="3" ref="G7:G14">D7+F7</f>
        <v>12</v>
      </c>
    </row>
    <row r="8" spans="1:7" ht="12.75">
      <c r="A8" t="s">
        <v>6</v>
      </c>
      <c r="B8" s="1">
        <v>5461972</v>
      </c>
      <c r="C8" s="6">
        <f t="shared" si="0"/>
        <v>47.3578649834394</v>
      </c>
      <c r="D8" s="5">
        <f t="shared" si="1"/>
        <v>47</v>
      </c>
      <c r="E8" s="6">
        <f t="shared" si="2"/>
        <v>0.35786498343939854</v>
      </c>
      <c r="G8" s="5">
        <f t="shared" si="3"/>
        <v>47</v>
      </c>
    </row>
    <row r="9" spans="1:7" ht="12.75">
      <c r="A9" t="s">
        <v>7</v>
      </c>
      <c r="B9" s="1">
        <v>4475217</v>
      </c>
      <c r="C9" s="6">
        <f t="shared" si="0"/>
        <v>38.8022352471951</v>
      </c>
      <c r="D9" s="5">
        <f t="shared" si="1"/>
        <v>38</v>
      </c>
      <c r="E9" s="6">
        <f t="shared" si="2"/>
        <v>0.8022352471950995</v>
      </c>
      <c r="F9">
        <v>1</v>
      </c>
      <c r="G9" s="5">
        <f t="shared" si="3"/>
        <v>39</v>
      </c>
    </row>
    <row r="10" spans="1:7" ht="12.75">
      <c r="A10" t="s">
        <v>8</v>
      </c>
      <c r="B10" s="1">
        <v>2256073</v>
      </c>
      <c r="C10" s="6">
        <f t="shared" si="0"/>
        <v>19.561213518997</v>
      </c>
      <c r="D10" s="5">
        <f t="shared" si="1"/>
        <v>19</v>
      </c>
      <c r="E10" s="6">
        <f t="shared" si="2"/>
        <v>0.5612135189970004</v>
      </c>
      <c r="G10" s="5">
        <f t="shared" si="3"/>
        <v>19</v>
      </c>
    </row>
    <row r="11" spans="1:7" ht="12.75">
      <c r="A11" t="s">
        <v>9</v>
      </c>
      <c r="B11" s="1">
        <v>1696705</v>
      </c>
      <c r="C11" s="6">
        <f t="shared" si="0"/>
        <v>14.711229992890214</v>
      </c>
      <c r="D11" s="5">
        <f t="shared" si="1"/>
        <v>14</v>
      </c>
      <c r="E11" s="6">
        <f t="shared" si="2"/>
        <v>0.7112299928902139</v>
      </c>
      <c r="F11">
        <v>1</v>
      </c>
      <c r="G11" s="5">
        <f t="shared" si="3"/>
        <v>15</v>
      </c>
    </row>
    <row r="12" spans="1:7" ht="12.75">
      <c r="A12" t="s">
        <v>10</v>
      </c>
      <c r="B12" s="1">
        <v>554900</v>
      </c>
      <c r="C12" s="6">
        <f t="shared" si="0"/>
        <v>4.811243865642395</v>
      </c>
      <c r="D12" s="5">
        <f t="shared" si="1"/>
        <v>4</v>
      </c>
      <c r="E12" s="6">
        <f t="shared" si="2"/>
        <v>0.8112438656423953</v>
      </c>
      <c r="F12">
        <v>1</v>
      </c>
      <c r="G12" s="5">
        <f t="shared" si="3"/>
        <v>5</v>
      </c>
    </row>
    <row r="13" spans="1:7" ht="12.75">
      <c r="A13" t="s">
        <v>23</v>
      </c>
      <c r="B13" s="1">
        <v>1657544</v>
      </c>
      <c r="C13" s="6">
        <f t="shared" si="0"/>
        <v>14.371685712799348</v>
      </c>
      <c r="D13" s="5">
        <f t="shared" si="1"/>
        <v>14</v>
      </c>
      <c r="E13" s="6">
        <f t="shared" si="2"/>
        <v>0.3716857127993478</v>
      </c>
      <c r="G13" s="5">
        <f t="shared" si="3"/>
        <v>14</v>
      </c>
    </row>
    <row r="14" spans="1:7" ht="12.75">
      <c r="A14" t="s">
        <v>11</v>
      </c>
      <c r="B14" s="1">
        <v>2634439</v>
      </c>
      <c r="C14" s="6">
        <f t="shared" si="0"/>
        <v>22.841824613730555</v>
      </c>
      <c r="D14" s="5">
        <f t="shared" si="1"/>
        <v>22</v>
      </c>
      <c r="E14" s="6">
        <f t="shared" si="2"/>
        <v>0.8418246137305552</v>
      </c>
      <c r="F14">
        <v>1</v>
      </c>
      <c r="G14" s="5">
        <f t="shared" si="3"/>
        <v>23</v>
      </c>
    </row>
    <row r="15" spans="1:7" ht="12.75">
      <c r="A15" s="3" t="s">
        <v>12</v>
      </c>
      <c r="B15" s="4">
        <f>SUM(B6:B14)</f>
        <v>23181997</v>
      </c>
      <c r="C15" s="2"/>
      <c r="D15" s="4">
        <f>SUM(D6:D14)</f>
        <v>196</v>
      </c>
      <c r="E15" s="2"/>
      <c r="F15" s="2"/>
      <c r="G15" s="4">
        <f>SUM(G6:G14)</f>
        <v>200</v>
      </c>
    </row>
    <row r="17" spans="1:2" ht="12.75">
      <c r="A17" s="8" t="s">
        <v>13</v>
      </c>
      <c r="B17" s="9">
        <f>TRUNC(B15/201)+1</f>
        <v>115334</v>
      </c>
    </row>
    <row r="18" spans="1:2" ht="12.75">
      <c r="A18" s="8" t="s">
        <v>14</v>
      </c>
      <c r="B18" s="8"/>
    </row>
    <row r="23" ht="12.75">
      <c r="A23" s="33" t="s">
        <v>75</v>
      </c>
    </row>
    <row r="24" ht="12.75">
      <c r="A24" s="33" t="s">
        <v>76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="125" zoomScaleNormal="125" workbookViewId="0" topLeftCell="A1">
      <selection activeCell="A1" sqref="A1"/>
    </sheetView>
  </sheetViews>
  <sheetFormatPr defaultColWidth="11.00390625" defaultRowHeight="12.75"/>
  <cols>
    <col min="1" max="1" width="41.125" style="27" customWidth="1"/>
    <col min="2" max="16384" width="10.75390625" style="27" customWidth="1"/>
  </cols>
  <sheetData>
    <row r="1" ht="15.75">
      <c r="A1" s="12" t="s">
        <v>39</v>
      </c>
    </row>
    <row r="3" ht="12.75">
      <c r="A3" s="10" t="s">
        <v>66</v>
      </c>
    </row>
    <row r="4" spans="4:7" ht="12.75">
      <c r="D4" s="7" t="s">
        <v>16</v>
      </c>
      <c r="E4" s="7"/>
      <c r="F4" s="7" t="s">
        <v>18</v>
      </c>
      <c r="G4" s="7"/>
    </row>
    <row r="5" spans="1:7" ht="12.75">
      <c r="A5" s="3" t="s">
        <v>24</v>
      </c>
      <c r="B5" s="14" t="s">
        <v>22</v>
      </c>
      <c r="C5" s="7" t="s">
        <v>15</v>
      </c>
      <c r="D5" s="7" t="s">
        <v>17</v>
      </c>
      <c r="E5" s="7" t="s">
        <v>19</v>
      </c>
      <c r="F5" s="7" t="s">
        <v>20</v>
      </c>
      <c r="G5" s="7" t="s">
        <v>21</v>
      </c>
    </row>
    <row r="6" spans="1:7" ht="15" customHeight="1">
      <c r="A6" s="27" t="s">
        <v>40</v>
      </c>
      <c r="B6" s="28">
        <v>455</v>
      </c>
      <c r="C6" s="29">
        <f>B6/$B$34</f>
        <v>0.005025736187509665</v>
      </c>
      <c r="D6" s="30">
        <f>TRUNC(C6)</f>
        <v>0</v>
      </c>
      <c r="E6" s="29">
        <f>C6-D6</f>
        <v>0.005025736187509665</v>
      </c>
      <c r="G6" s="30">
        <f>D6+F6</f>
        <v>0</v>
      </c>
    </row>
    <row r="7" spans="1:7" ht="15" customHeight="1">
      <c r="A7" s="27" t="s">
        <v>41</v>
      </c>
      <c r="B7" s="28">
        <v>38738</v>
      </c>
      <c r="C7" s="29">
        <f aca="true" t="shared" si="0" ref="C7:C31">B7/$B$34</f>
        <v>0.42788344710274595</v>
      </c>
      <c r="D7" s="30">
        <f aca="true" t="shared" si="1" ref="D7:D31">TRUNC(C7)</f>
        <v>0</v>
      </c>
      <c r="E7" s="29">
        <f aca="true" t="shared" si="2" ref="E7:E31">C7-D7</f>
        <v>0.42788344710274595</v>
      </c>
      <c r="G7" s="30">
        <f aca="true" t="shared" si="3" ref="G7:G26">D7+F7</f>
        <v>0</v>
      </c>
    </row>
    <row r="8" spans="1:7" ht="15" customHeight="1">
      <c r="A8" s="27" t="s">
        <v>42</v>
      </c>
      <c r="B8" s="28">
        <v>2814277</v>
      </c>
      <c r="C8" s="29">
        <f t="shared" si="0"/>
        <v>31.0853049682992</v>
      </c>
      <c r="D8" s="30">
        <f t="shared" si="1"/>
        <v>31</v>
      </c>
      <c r="E8" s="29">
        <f t="shared" si="2"/>
        <v>0.08530496829920153</v>
      </c>
      <c r="G8" s="30">
        <f t="shared" si="3"/>
        <v>31</v>
      </c>
    </row>
    <row r="9" spans="1:7" ht="15" customHeight="1">
      <c r="A9" s="27" t="s">
        <v>43</v>
      </c>
      <c r="B9" s="28">
        <v>6461</v>
      </c>
      <c r="C9" s="29">
        <f t="shared" si="0"/>
        <v>0.07136545386263723</v>
      </c>
      <c r="D9" s="30">
        <f t="shared" si="1"/>
        <v>0</v>
      </c>
      <c r="E9" s="29">
        <f t="shared" si="2"/>
        <v>0.07136545386263723</v>
      </c>
      <c r="G9" s="30">
        <f t="shared" si="3"/>
        <v>0</v>
      </c>
    </row>
    <row r="10" spans="1:7" ht="15" customHeight="1">
      <c r="A10" s="27" t="s">
        <v>44</v>
      </c>
      <c r="B10" s="28">
        <v>6392</v>
      </c>
      <c r="C10" s="29">
        <f t="shared" si="0"/>
        <v>0.07060330925398194</v>
      </c>
      <c r="D10" s="30">
        <f t="shared" si="1"/>
        <v>0</v>
      </c>
      <c r="E10" s="29">
        <f t="shared" si="2"/>
        <v>0.07060330925398194</v>
      </c>
      <c r="G10" s="30">
        <f t="shared" si="3"/>
        <v>0</v>
      </c>
    </row>
    <row r="11" spans="1:7" ht="15" customHeight="1">
      <c r="A11" s="27" t="s">
        <v>45</v>
      </c>
      <c r="B11" s="28">
        <v>871</v>
      </c>
      <c r="C11" s="29">
        <f t="shared" si="0"/>
        <v>0.009620694987518502</v>
      </c>
      <c r="D11" s="30">
        <f t="shared" si="1"/>
        <v>0</v>
      </c>
      <c r="E11" s="29">
        <f t="shared" si="2"/>
        <v>0.009620694987518502</v>
      </c>
      <c r="G11" s="30">
        <f t="shared" si="3"/>
        <v>0</v>
      </c>
    </row>
    <row r="12" spans="1:7" ht="15" customHeight="1">
      <c r="A12" s="27" t="s">
        <v>46</v>
      </c>
      <c r="B12" s="28">
        <v>9037</v>
      </c>
      <c r="C12" s="29">
        <f t="shared" si="0"/>
        <v>0.09981885258576888</v>
      </c>
      <c r="D12" s="30">
        <f t="shared" si="1"/>
        <v>0</v>
      </c>
      <c r="E12" s="29">
        <f t="shared" si="2"/>
        <v>0.09981885258576888</v>
      </c>
      <c r="G12" s="30">
        <f t="shared" si="3"/>
        <v>0</v>
      </c>
    </row>
    <row r="13" spans="1:7" ht="15" customHeight="1">
      <c r="A13" s="27" t="s">
        <v>47</v>
      </c>
      <c r="B13" s="28">
        <v>2788</v>
      </c>
      <c r="C13" s="29">
        <f t="shared" si="0"/>
        <v>0.03079506041928999</v>
      </c>
      <c r="D13" s="30">
        <f t="shared" si="1"/>
        <v>0</v>
      </c>
      <c r="E13" s="29">
        <f t="shared" si="2"/>
        <v>0.03079506041928999</v>
      </c>
      <c r="G13" s="30">
        <f t="shared" si="3"/>
        <v>0</v>
      </c>
    </row>
    <row r="14" spans="1:7" ht="15" customHeight="1">
      <c r="A14" s="27" t="s">
        <v>48</v>
      </c>
      <c r="B14" s="28">
        <v>337931</v>
      </c>
      <c r="C14" s="29">
        <f t="shared" si="0"/>
        <v>3.7326418803985244</v>
      </c>
      <c r="D14" s="30">
        <f t="shared" si="1"/>
        <v>3</v>
      </c>
      <c r="E14" s="29">
        <f t="shared" si="2"/>
        <v>0.7326418803985244</v>
      </c>
      <c r="F14" s="27">
        <v>1</v>
      </c>
      <c r="G14" s="30">
        <f t="shared" si="3"/>
        <v>4</v>
      </c>
    </row>
    <row r="15" spans="1:7" ht="15" customHeight="1">
      <c r="A15" s="27" t="s">
        <v>49</v>
      </c>
      <c r="B15" s="28">
        <v>924211</v>
      </c>
      <c r="C15" s="29">
        <f t="shared" si="0"/>
        <v>10.208441027680209</v>
      </c>
      <c r="D15" s="30">
        <f t="shared" si="1"/>
        <v>10</v>
      </c>
      <c r="E15" s="29">
        <f t="shared" si="2"/>
        <v>0.2084410276802089</v>
      </c>
      <c r="G15" s="30">
        <f t="shared" si="3"/>
        <v>10</v>
      </c>
    </row>
    <row r="16" spans="1:7" ht="15" customHeight="1">
      <c r="A16" s="27" t="s">
        <v>50</v>
      </c>
      <c r="B16" s="28">
        <v>1384</v>
      </c>
      <c r="C16" s="29">
        <f t="shared" si="0"/>
        <v>0.015287074469260167</v>
      </c>
      <c r="D16" s="30">
        <f t="shared" si="1"/>
        <v>0</v>
      </c>
      <c r="E16" s="29">
        <f t="shared" si="2"/>
        <v>0.015287074469260167</v>
      </c>
      <c r="G16" s="30">
        <f t="shared" si="3"/>
        <v>0</v>
      </c>
    </row>
    <row r="17" spans="1:7" ht="15" customHeight="1">
      <c r="A17" s="27" t="s">
        <v>51</v>
      </c>
      <c r="B17" s="28">
        <v>25023</v>
      </c>
      <c r="C17" s="29">
        <f t="shared" si="0"/>
        <v>0.2763933991649546</v>
      </c>
      <c r="D17" s="30">
        <f t="shared" si="1"/>
        <v>0</v>
      </c>
      <c r="E17" s="29">
        <f t="shared" si="2"/>
        <v>0.2763933991649546</v>
      </c>
      <c r="G17" s="30">
        <f t="shared" si="3"/>
        <v>0</v>
      </c>
    </row>
    <row r="18" spans="1:7" ht="15" customHeight="1">
      <c r="A18" s="27" t="s">
        <v>52</v>
      </c>
      <c r="B18" s="28">
        <v>64166</v>
      </c>
      <c r="C18" s="29">
        <f t="shared" si="0"/>
        <v>0.7087503037532861</v>
      </c>
      <c r="D18" s="30">
        <f t="shared" si="1"/>
        <v>0</v>
      </c>
      <c r="E18" s="29">
        <f t="shared" si="2"/>
        <v>0.7087503037532861</v>
      </c>
      <c r="F18" s="27">
        <v>1</v>
      </c>
      <c r="G18" s="30">
        <f t="shared" si="3"/>
        <v>1</v>
      </c>
    </row>
    <row r="19" spans="1:7" ht="15" customHeight="1">
      <c r="A19" s="27" t="s">
        <v>53</v>
      </c>
      <c r="B19" s="28">
        <v>882</v>
      </c>
      <c r="C19" s="29">
        <f t="shared" si="0"/>
        <v>0.009742196301941812</v>
      </c>
      <c r="D19" s="30">
        <f t="shared" si="1"/>
        <v>0</v>
      </c>
      <c r="E19" s="29">
        <f t="shared" si="2"/>
        <v>0.009742196301941812</v>
      </c>
      <c r="G19" s="30">
        <f t="shared" si="3"/>
        <v>0</v>
      </c>
    </row>
    <row r="20" spans="1:7" ht="15" customHeight="1">
      <c r="A20" s="27" t="s">
        <v>54</v>
      </c>
      <c r="B20" s="28">
        <v>2260</v>
      </c>
      <c r="C20" s="29">
        <f t="shared" si="0"/>
        <v>0.024962997326971083</v>
      </c>
      <c r="D20" s="30">
        <f t="shared" si="1"/>
        <v>0</v>
      </c>
      <c r="E20" s="29">
        <f t="shared" si="2"/>
        <v>0.024962997326971083</v>
      </c>
      <c r="G20" s="30">
        <f t="shared" si="3"/>
        <v>0</v>
      </c>
    </row>
    <row r="21" spans="1:7" ht="15" customHeight="1">
      <c r="A21" s="27" t="s">
        <v>55</v>
      </c>
      <c r="B21" s="28">
        <v>5777</v>
      </c>
      <c r="C21" s="29">
        <f t="shared" si="0"/>
        <v>0.06381028122031503</v>
      </c>
      <c r="D21" s="30">
        <f t="shared" si="1"/>
        <v>0</v>
      </c>
      <c r="E21" s="29">
        <f t="shared" si="2"/>
        <v>0.06381028122031503</v>
      </c>
      <c r="G21" s="30">
        <f t="shared" si="3"/>
        <v>0</v>
      </c>
    </row>
    <row r="22" spans="1:7" ht="15" customHeight="1">
      <c r="A22" s="27" t="s">
        <v>56</v>
      </c>
      <c r="B22" s="28">
        <v>1426</v>
      </c>
      <c r="C22" s="29">
        <f t="shared" si="0"/>
        <v>0.015750988578876444</v>
      </c>
      <c r="D22" s="30">
        <f t="shared" si="1"/>
        <v>0</v>
      </c>
      <c r="E22" s="29">
        <f t="shared" si="2"/>
        <v>0.015750988578876444</v>
      </c>
      <c r="G22" s="30">
        <f t="shared" si="3"/>
        <v>0</v>
      </c>
    </row>
    <row r="23" spans="1:7" ht="15" customHeight="1">
      <c r="A23" s="27" t="s">
        <v>57</v>
      </c>
      <c r="B23" s="27">
        <v>1076</v>
      </c>
      <c r="C23" s="29">
        <f t="shared" si="0"/>
        <v>0.011885037665407472</v>
      </c>
      <c r="D23" s="30">
        <f t="shared" si="1"/>
        <v>0</v>
      </c>
      <c r="E23" s="29">
        <f t="shared" si="2"/>
        <v>0.011885037665407472</v>
      </c>
      <c r="G23" s="30">
        <f t="shared" si="3"/>
        <v>0</v>
      </c>
    </row>
    <row r="24" spans="1:7" ht="15" customHeight="1">
      <c r="A24" s="27" t="s">
        <v>58</v>
      </c>
      <c r="B24" s="27">
        <v>12671</v>
      </c>
      <c r="C24" s="29">
        <f t="shared" si="0"/>
        <v>0.1399584686416153</v>
      </c>
      <c r="D24" s="30">
        <f t="shared" si="1"/>
        <v>0</v>
      </c>
      <c r="E24" s="29">
        <f t="shared" si="2"/>
        <v>0.1399584686416153</v>
      </c>
      <c r="G24" s="30">
        <f t="shared" si="3"/>
        <v>0</v>
      </c>
    </row>
    <row r="25" spans="1:7" ht="15" customHeight="1">
      <c r="A25" s="27" t="s">
        <v>59</v>
      </c>
      <c r="B25" s="27">
        <v>1357</v>
      </c>
      <c r="C25" s="29">
        <f t="shared" si="0"/>
        <v>0.014988843970221133</v>
      </c>
      <c r="D25" s="30">
        <f t="shared" si="1"/>
        <v>0</v>
      </c>
      <c r="E25" s="29">
        <f t="shared" si="2"/>
        <v>0.014988843970221133</v>
      </c>
      <c r="G25" s="30">
        <f t="shared" si="3"/>
        <v>0</v>
      </c>
    </row>
    <row r="26" spans="1:7" ht="15" customHeight="1">
      <c r="A26" s="27" t="s">
        <v>60</v>
      </c>
      <c r="B26" s="27">
        <v>676</v>
      </c>
      <c r="C26" s="29">
        <f t="shared" si="0"/>
        <v>0.007466808050014359</v>
      </c>
      <c r="D26" s="30">
        <f t="shared" si="1"/>
        <v>0</v>
      </c>
      <c r="E26" s="29">
        <f t="shared" si="2"/>
        <v>0.007466808050014359</v>
      </c>
      <c r="G26" s="30">
        <f t="shared" si="3"/>
        <v>0</v>
      </c>
    </row>
    <row r="27" spans="1:7" ht="15" customHeight="1">
      <c r="A27" s="27" t="s">
        <v>61</v>
      </c>
      <c r="B27" s="27">
        <v>8322</v>
      </c>
      <c r="C27" s="29">
        <f t="shared" si="0"/>
        <v>0.09192126714825369</v>
      </c>
      <c r="D27" s="30">
        <f t="shared" si="1"/>
        <v>0</v>
      </c>
      <c r="E27" s="29">
        <f t="shared" si="2"/>
        <v>0.09192126714825369</v>
      </c>
      <c r="G27" s="30">
        <f>D27+F27</f>
        <v>0</v>
      </c>
    </row>
    <row r="28" spans="1:7" ht="15" customHeight="1">
      <c r="A28" s="27" t="s">
        <v>62</v>
      </c>
      <c r="B28" s="27">
        <v>17335</v>
      </c>
      <c r="C28" s="29">
        <f t="shared" si="0"/>
        <v>0.191475025957099</v>
      </c>
      <c r="D28" s="30">
        <f t="shared" si="1"/>
        <v>0</v>
      </c>
      <c r="E28" s="29">
        <f t="shared" si="2"/>
        <v>0.191475025957099</v>
      </c>
      <c r="G28" s="30">
        <f>D28+F28</f>
        <v>0</v>
      </c>
    </row>
    <row r="29" spans="1:7" ht="15" customHeight="1">
      <c r="A29" s="27" t="s">
        <v>63</v>
      </c>
      <c r="B29" s="27">
        <v>846</v>
      </c>
      <c r="C29" s="29">
        <f t="shared" si="0"/>
        <v>0.009344555636556432</v>
      </c>
      <c r="D29" s="30">
        <f t="shared" si="1"/>
        <v>0</v>
      </c>
      <c r="E29" s="29">
        <f t="shared" si="2"/>
        <v>0.009344555636556432</v>
      </c>
      <c r="G29" s="30">
        <f>D29+F29</f>
        <v>0</v>
      </c>
    </row>
    <row r="30" spans="1:7" ht="15" customHeight="1">
      <c r="A30" s="27" t="s">
        <v>64</v>
      </c>
      <c r="B30" s="27">
        <v>59803</v>
      </c>
      <c r="C30" s="29">
        <f t="shared" si="0"/>
        <v>0.6605584642233857</v>
      </c>
      <c r="D30" s="30">
        <f t="shared" si="1"/>
        <v>0</v>
      </c>
      <c r="E30" s="29">
        <f t="shared" si="2"/>
        <v>0.6605584642233857</v>
      </c>
      <c r="F30" s="27">
        <v>1</v>
      </c>
      <c r="G30" s="30">
        <f>D30+F30</f>
        <v>1</v>
      </c>
    </row>
    <row r="31" spans="1:7" ht="15" customHeight="1">
      <c r="A31" s="27" t="s">
        <v>65</v>
      </c>
      <c r="B31" s="27">
        <v>1448</v>
      </c>
      <c r="C31" s="29">
        <f t="shared" si="0"/>
        <v>0.015993991207723067</v>
      </c>
      <c r="D31" s="30">
        <f t="shared" si="1"/>
        <v>0</v>
      </c>
      <c r="E31" s="29">
        <f t="shared" si="2"/>
        <v>0.015993991207723067</v>
      </c>
      <c r="G31" s="30">
        <f>D31+F31</f>
        <v>0</v>
      </c>
    </row>
    <row r="32" spans="1:7" ht="12.75">
      <c r="A32" s="3" t="s">
        <v>12</v>
      </c>
      <c r="B32" s="4">
        <f>SUM(B6:B31)</f>
        <v>4345613</v>
      </c>
      <c r="C32" s="31"/>
      <c r="D32" s="4">
        <f>SUM(D6:D31)</f>
        <v>44</v>
      </c>
      <c r="E32" s="31"/>
      <c r="F32" s="31"/>
      <c r="G32" s="4">
        <f>SUM(G6:G31)</f>
        <v>47</v>
      </c>
    </row>
    <row r="34" spans="1:2" ht="12.75">
      <c r="A34" s="8" t="s">
        <v>13</v>
      </c>
      <c r="B34" s="9">
        <f>TRUNC(B32/48)+1</f>
        <v>90534</v>
      </c>
    </row>
    <row r="35" spans="1:2" ht="12.75">
      <c r="A35" s="8" t="s">
        <v>70</v>
      </c>
      <c r="B35" s="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125" zoomScaleNormal="125" workbookViewId="0" topLeftCell="A1">
      <selection activeCell="N6" sqref="N6:O31"/>
    </sheetView>
  </sheetViews>
  <sheetFormatPr defaultColWidth="11.00390625" defaultRowHeight="12.75"/>
  <cols>
    <col min="1" max="1" width="37.625" style="0" customWidth="1"/>
    <col min="2" max="2" width="10.25390625" style="0" bestFit="1" customWidth="1"/>
    <col min="3" max="3" width="7.375" style="0" bestFit="1" customWidth="1"/>
    <col min="4" max="4" width="6.25390625" style="0" bestFit="1" customWidth="1"/>
    <col min="5" max="5" width="9.875" style="0" bestFit="1" customWidth="1"/>
    <col min="7" max="7" width="7.25390625" style="0" bestFit="1" customWidth="1"/>
    <col min="8" max="8" width="9.125" style="0" bestFit="1" customWidth="1"/>
    <col min="9" max="9" width="7.125" style="0" bestFit="1" customWidth="1"/>
    <col min="10" max="10" width="7.25390625" style="0" bestFit="1" customWidth="1"/>
    <col min="11" max="11" width="8.125" style="0" bestFit="1" customWidth="1"/>
    <col min="12" max="12" width="12.625" style="0" bestFit="1" customWidth="1"/>
  </cols>
  <sheetData>
    <row r="1" ht="18">
      <c r="A1" s="13" t="s">
        <v>39</v>
      </c>
    </row>
    <row r="3" ht="15.75">
      <c r="A3" s="12" t="s">
        <v>26</v>
      </c>
    </row>
    <row r="4" spans="4:12" ht="12.75">
      <c r="D4" s="7" t="s">
        <v>16</v>
      </c>
      <c r="E4" s="7"/>
      <c r="F4" s="7" t="s">
        <v>28</v>
      </c>
      <c r="G4" s="7"/>
      <c r="H4" s="7" t="s">
        <v>29</v>
      </c>
      <c r="I4" s="7"/>
      <c r="J4" s="7" t="s">
        <v>33</v>
      </c>
      <c r="K4" s="7" t="s">
        <v>34</v>
      </c>
      <c r="L4" s="7" t="s">
        <v>0</v>
      </c>
    </row>
    <row r="5" spans="1:12" ht="12.75">
      <c r="A5" s="3" t="s">
        <v>24</v>
      </c>
      <c r="B5" s="14" t="s">
        <v>22</v>
      </c>
      <c r="C5" s="7" t="s">
        <v>15</v>
      </c>
      <c r="D5" s="7" t="s">
        <v>17</v>
      </c>
      <c r="E5" s="7" t="s">
        <v>19</v>
      </c>
      <c r="F5" s="7" t="s">
        <v>20</v>
      </c>
      <c r="G5" s="7" t="s">
        <v>21</v>
      </c>
      <c r="H5" s="7" t="s">
        <v>30</v>
      </c>
      <c r="I5" s="7" t="s">
        <v>18</v>
      </c>
      <c r="J5" s="7" t="s">
        <v>21</v>
      </c>
      <c r="K5" s="7" t="s">
        <v>32</v>
      </c>
      <c r="L5" s="7" t="s">
        <v>1</v>
      </c>
    </row>
    <row r="6" spans="1:12" ht="12.75">
      <c r="A6" t="s">
        <v>40</v>
      </c>
      <c r="B6" s="1">
        <v>2847</v>
      </c>
      <c r="C6" s="6">
        <f>B6/$B$34</f>
        <v>0.06456953642384106</v>
      </c>
      <c r="D6" s="5">
        <f>TRUNC(C6)</f>
        <v>0</v>
      </c>
      <c r="E6" s="6">
        <f>C6-D6</f>
        <v>0.06456953642384106</v>
      </c>
      <c r="G6" s="5">
        <f>D6+F6</f>
        <v>0</v>
      </c>
      <c r="H6" s="5"/>
      <c r="J6" s="15">
        <f>I6+G6</f>
        <v>0</v>
      </c>
      <c r="L6" s="15"/>
    </row>
    <row r="7" spans="1:12" ht="12.75">
      <c r="A7" t="s">
        <v>41</v>
      </c>
      <c r="B7" s="1">
        <v>142658</v>
      </c>
      <c r="C7" s="6">
        <f aca="true" t="shared" si="0" ref="C7:C26">B7/$B$34</f>
        <v>3.235462215367867</v>
      </c>
      <c r="D7" s="5">
        <f aca="true" t="shared" si="1" ref="D7:D26">TRUNC(C7)</f>
        <v>3</v>
      </c>
      <c r="E7" s="6">
        <f aca="true" t="shared" si="2" ref="E7:E26">C7-D7</f>
        <v>0.23546221536786716</v>
      </c>
      <c r="G7" s="5">
        <f aca="true" t="shared" si="3" ref="G7:G26">D7+F7</f>
        <v>3</v>
      </c>
      <c r="H7" s="5">
        <f aca="true" t="shared" si="4" ref="H7:H20">B7/G7</f>
        <v>47552.666666666664</v>
      </c>
      <c r="J7" s="15">
        <f aca="true" t="shared" si="5" ref="J7:J24">I7+G7</f>
        <v>3</v>
      </c>
      <c r="L7" s="15">
        <f>J7-K7</f>
        <v>3</v>
      </c>
    </row>
    <row r="8" spans="1:12" ht="12.75">
      <c r="A8" t="s">
        <v>42</v>
      </c>
      <c r="B8" s="1">
        <v>11650748</v>
      </c>
      <c r="C8" s="6">
        <f t="shared" si="0"/>
        <v>264.23723124376306</v>
      </c>
      <c r="D8" s="5">
        <f t="shared" si="1"/>
        <v>264</v>
      </c>
      <c r="E8" s="6">
        <f t="shared" si="2"/>
        <v>0.2372312437630626</v>
      </c>
      <c r="G8" s="5">
        <f t="shared" si="3"/>
        <v>264</v>
      </c>
      <c r="H8" s="5">
        <f t="shared" si="4"/>
        <v>44131.621212121216</v>
      </c>
      <c r="J8" s="15">
        <f t="shared" si="5"/>
        <v>264</v>
      </c>
      <c r="K8">
        <v>138</v>
      </c>
      <c r="L8" s="15">
        <f>J8-K8</f>
        <v>126</v>
      </c>
    </row>
    <row r="9" spans="1:12" ht="12.75">
      <c r="A9" t="s">
        <v>43</v>
      </c>
      <c r="B9" s="1">
        <v>35867</v>
      </c>
      <c r="C9" s="6">
        <f t="shared" si="0"/>
        <v>0.8134582237140524</v>
      </c>
      <c r="D9" s="5">
        <f t="shared" si="1"/>
        <v>0</v>
      </c>
      <c r="E9" s="6">
        <f t="shared" si="2"/>
        <v>0.8134582237140524</v>
      </c>
      <c r="F9">
        <v>1</v>
      </c>
      <c r="G9" s="5">
        <f t="shared" si="3"/>
        <v>1</v>
      </c>
      <c r="H9" s="5">
        <f t="shared" si="4"/>
        <v>35867</v>
      </c>
      <c r="J9" s="15">
        <f t="shared" si="5"/>
        <v>1</v>
      </c>
      <c r="L9" s="15">
        <f>J9-K9</f>
        <v>1</v>
      </c>
    </row>
    <row r="10" spans="1:12" ht="12.75">
      <c r="A10" t="s">
        <v>44</v>
      </c>
      <c r="B10" s="1">
        <v>25947</v>
      </c>
      <c r="C10" s="6">
        <f t="shared" si="0"/>
        <v>0.5884740996099066</v>
      </c>
      <c r="D10" s="5">
        <f t="shared" si="1"/>
        <v>0</v>
      </c>
      <c r="E10" s="6">
        <f t="shared" si="2"/>
        <v>0.5884740996099066</v>
      </c>
      <c r="G10" s="5">
        <f t="shared" si="3"/>
        <v>0</v>
      </c>
      <c r="H10" s="5"/>
      <c r="J10" s="15">
        <f t="shared" si="5"/>
        <v>0</v>
      </c>
      <c r="L10" s="15"/>
    </row>
    <row r="11" spans="1:12" ht="12.75">
      <c r="A11" t="s">
        <v>45</v>
      </c>
      <c r="B11" s="1">
        <v>5178</v>
      </c>
      <c r="C11" s="6">
        <f t="shared" si="0"/>
        <v>0.11743626961807131</v>
      </c>
      <c r="D11" s="5">
        <f t="shared" si="1"/>
        <v>0</v>
      </c>
      <c r="E11" s="6">
        <f t="shared" si="2"/>
        <v>0.11743626961807131</v>
      </c>
      <c r="G11" s="5">
        <f t="shared" si="3"/>
        <v>0</v>
      </c>
      <c r="H11" s="5"/>
      <c r="J11" s="15">
        <f t="shared" si="5"/>
        <v>0</v>
      </c>
      <c r="L11" s="15"/>
    </row>
    <row r="12" spans="1:12" ht="12.75">
      <c r="A12" t="s">
        <v>46</v>
      </c>
      <c r="B12" s="1">
        <v>38245</v>
      </c>
      <c r="C12" s="6">
        <f t="shared" si="0"/>
        <v>0.867390909915631</v>
      </c>
      <c r="D12" s="5">
        <f t="shared" si="1"/>
        <v>0</v>
      </c>
      <c r="E12" s="6">
        <f t="shared" si="2"/>
        <v>0.867390909915631</v>
      </c>
      <c r="F12">
        <v>1</v>
      </c>
      <c r="G12" s="5">
        <f t="shared" si="3"/>
        <v>1</v>
      </c>
      <c r="H12" s="5">
        <f t="shared" si="4"/>
        <v>38245</v>
      </c>
      <c r="J12" s="15">
        <f t="shared" si="5"/>
        <v>1</v>
      </c>
      <c r="L12" s="15">
        <f>J12-K12</f>
        <v>1</v>
      </c>
    </row>
    <row r="13" spans="1:12" ht="12.75">
      <c r="A13" t="s">
        <v>47</v>
      </c>
      <c r="B13" s="1">
        <v>11638</v>
      </c>
      <c r="C13" s="6">
        <f t="shared" si="0"/>
        <v>0.26394810850040823</v>
      </c>
      <c r="D13" s="5">
        <f t="shared" si="1"/>
        <v>0</v>
      </c>
      <c r="E13" s="6">
        <f t="shared" si="2"/>
        <v>0.26394810850040823</v>
      </c>
      <c r="G13" s="5">
        <f t="shared" si="3"/>
        <v>0</v>
      </c>
      <c r="H13" s="5"/>
      <c r="J13" s="15">
        <f t="shared" si="5"/>
        <v>0</v>
      </c>
      <c r="L13" s="15"/>
    </row>
    <row r="14" spans="1:12" ht="12.75">
      <c r="A14" t="s">
        <v>48</v>
      </c>
      <c r="B14" s="1">
        <v>1311027</v>
      </c>
      <c r="C14" s="6">
        <f t="shared" si="0"/>
        <v>29.733897305633676</v>
      </c>
      <c r="D14" s="5">
        <f t="shared" si="1"/>
        <v>29</v>
      </c>
      <c r="E14" s="6">
        <f t="shared" si="2"/>
        <v>0.7338973056336755</v>
      </c>
      <c r="F14">
        <v>1</v>
      </c>
      <c r="G14" s="5">
        <f t="shared" si="3"/>
        <v>30</v>
      </c>
      <c r="H14" s="5">
        <f t="shared" si="4"/>
        <v>43700.9</v>
      </c>
      <c r="J14" s="15">
        <f t="shared" si="5"/>
        <v>30</v>
      </c>
      <c r="K14">
        <v>14</v>
      </c>
      <c r="L14" s="15">
        <f>J14-K14</f>
        <v>16</v>
      </c>
    </row>
    <row r="15" spans="1:12" ht="12.75">
      <c r="A15" t="s">
        <v>49</v>
      </c>
      <c r="B15" s="1">
        <v>2945829</v>
      </c>
      <c r="C15" s="6">
        <f t="shared" si="0"/>
        <v>66.81096344007983</v>
      </c>
      <c r="D15" s="5">
        <f t="shared" si="1"/>
        <v>66</v>
      </c>
      <c r="E15" s="6">
        <f t="shared" si="2"/>
        <v>0.8109634400798313</v>
      </c>
      <c r="F15">
        <v>1</v>
      </c>
      <c r="G15" s="5">
        <f t="shared" si="3"/>
        <v>67</v>
      </c>
      <c r="H15" s="5">
        <f t="shared" si="4"/>
        <v>43967.59701492537</v>
      </c>
      <c r="J15" s="15">
        <f t="shared" si="5"/>
        <v>67</v>
      </c>
      <c r="K15">
        <v>35</v>
      </c>
      <c r="L15" s="15">
        <f>J15-K15</f>
        <v>32</v>
      </c>
    </row>
    <row r="16" spans="1:12" ht="12.75">
      <c r="A16" t="s">
        <v>50</v>
      </c>
      <c r="B16" s="1">
        <v>8271</v>
      </c>
      <c r="C16" s="6">
        <f t="shared" si="0"/>
        <v>0.18758504944207566</v>
      </c>
      <c r="D16" s="5">
        <f t="shared" si="1"/>
        <v>0</v>
      </c>
      <c r="E16" s="6">
        <f t="shared" si="2"/>
        <v>0.18758504944207566</v>
      </c>
      <c r="G16" s="5">
        <f t="shared" si="3"/>
        <v>0</v>
      </c>
      <c r="H16" s="5"/>
      <c r="J16" s="15">
        <f t="shared" si="5"/>
        <v>0</v>
      </c>
      <c r="L16" s="15"/>
    </row>
    <row r="17" spans="1:12" ht="12.75">
      <c r="A17" t="s">
        <v>51</v>
      </c>
      <c r="B17" s="1">
        <v>162915</v>
      </c>
      <c r="C17" s="6">
        <f t="shared" si="0"/>
        <v>3.694887961534972</v>
      </c>
      <c r="D17" s="5">
        <f t="shared" si="1"/>
        <v>3</v>
      </c>
      <c r="E17" s="6">
        <f t="shared" si="2"/>
        <v>0.6948879615349721</v>
      </c>
      <c r="G17" s="5">
        <f t="shared" si="3"/>
        <v>3</v>
      </c>
      <c r="H17" s="5">
        <f t="shared" si="4"/>
        <v>54305</v>
      </c>
      <c r="I17">
        <v>1</v>
      </c>
      <c r="J17" s="15">
        <f t="shared" si="5"/>
        <v>4</v>
      </c>
      <c r="K17">
        <v>1</v>
      </c>
      <c r="L17" s="15">
        <f>J17-K17</f>
        <v>3</v>
      </c>
    </row>
    <row r="18" spans="1:12" ht="12.75">
      <c r="A18" t="s">
        <v>52</v>
      </c>
      <c r="B18" s="1">
        <v>804260</v>
      </c>
      <c r="C18" s="6">
        <f t="shared" si="0"/>
        <v>18.240497142338747</v>
      </c>
      <c r="D18" s="5">
        <f t="shared" si="1"/>
        <v>18</v>
      </c>
      <c r="E18" s="6">
        <f t="shared" si="2"/>
        <v>0.24049714233874653</v>
      </c>
      <c r="G18" s="5">
        <f t="shared" si="3"/>
        <v>18</v>
      </c>
      <c r="H18" s="5">
        <f t="shared" si="4"/>
        <v>44681.11111111111</v>
      </c>
      <c r="J18" s="15">
        <f t="shared" si="5"/>
        <v>18</v>
      </c>
      <c r="K18">
        <v>9</v>
      </c>
      <c r="L18" s="15">
        <f>J18-K18</f>
        <v>9</v>
      </c>
    </row>
    <row r="19" spans="1:12" ht="12.75">
      <c r="A19" t="s">
        <v>53</v>
      </c>
      <c r="B19" s="1">
        <v>5440</v>
      </c>
      <c r="C19" s="6">
        <f t="shared" si="0"/>
        <v>0.12337839063775742</v>
      </c>
      <c r="D19" s="5">
        <f t="shared" si="1"/>
        <v>0</v>
      </c>
      <c r="E19" s="6">
        <f t="shared" si="2"/>
        <v>0.12337839063775742</v>
      </c>
      <c r="G19" s="5">
        <f t="shared" si="3"/>
        <v>0</v>
      </c>
      <c r="J19" s="15">
        <f t="shared" si="5"/>
        <v>0</v>
      </c>
      <c r="L19" s="15"/>
    </row>
    <row r="20" spans="1:12" ht="12.75">
      <c r="A20" t="s">
        <v>54</v>
      </c>
      <c r="B20" s="1">
        <v>43474</v>
      </c>
      <c r="C20" s="6">
        <f t="shared" si="0"/>
        <v>0.9859838519459312</v>
      </c>
      <c r="D20" s="5">
        <f t="shared" si="1"/>
        <v>0</v>
      </c>
      <c r="E20" s="6">
        <f t="shared" si="2"/>
        <v>0.9859838519459312</v>
      </c>
      <c r="F20">
        <v>1</v>
      </c>
      <c r="G20" s="5">
        <f t="shared" si="3"/>
        <v>1</v>
      </c>
      <c r="H20" s="5">
        <f t="shared" si="4"/>
        <v>43474</v>
      </c>
      <c r="J20" s="15">
        <f t="shared" si="5"/>
        <v>1</v>
      </c>
      <c r="L20" s="15">
        <f>J20-K20</f>
        <v>1</v>
      </c>
    </row>
    <row r="21" spans="1:12" ht="12.75">
      <c r="A21" t="s">
        <v>55</v>
      </c>
      <c r="B21" s="1">
        <v>29747</v>
      </c>
      <c r="C21" s="6">
        <f t="shared" si="0"/>
        <v>0.6746575342465754</v>
      </c>
      <c r="D21" s="5">
        <f t="shared" si="1"/>
        <v>0</v>
      </c>
      <c r="E21" s="6">
        <f t="shared" si="2"/>
        <v>0.6746575342465754</v>
      </c>
      <c r="G21" s="5">
        <f t="shared" si="3"/>
        <v>0</v>
      </c>
      <c r="H21" s="5"/>
      <c r="J21" s="15">
        <f t="shared" si="5"/>
        <v>0</v>
      </c>
      <c r="L21" s="15"/>
    </row>
    <row r="22" spans="1:12" ht="12.75">
      <c r="A22" t="s">
        <v>56</v>
      </c>
      <c r="B22" s="1">
        <v>10830</v>
      </c>
      <c r="C22" s="6">
        <f t="shared" si="0"/>
        <v>0.24562278871450605</v>
      </c>
      <c r="D22" s="5">
        <f t="shared" si="1"/>
        <v>0</v>
      </c>
      <c r="E22" s="6">
        <f t="shared" si="2"/>
        <v>0.24562278871450605</v>
      </c>
      <c r="G22" s="5">
        <f t="shared" si="3"/>
        <v>0</v>
      </c>
      <c r="J22" s="15">
        <f t="shared" si="5"/>
        <v>0</v>
      </c>
      <c r="L22" s="15"/>
    </row>
    <row r="23" spans="1:12" ht="12.75">
      <c r="A23" t="s">
        <v>57</v>
      </c>
      <c r="B23" s="1">
        <v>9296</v>
      </c>
      <c r="C23" s="6">
        <f t="shared" si="0"/>
        <v>0.21083189694275606</v>
      </c>
      <c r="D23" s="5">
        <f t="shared" si="1"/>
        <v>0</v>
      </c>
      <c r="E23" s="6">
        <f t="shared" si="2"/>
        <v>0.21083189694275606</v>
      </c>
      <c r="G23" s="5">
        <f t="shared" si="3"/>
        <v>0</v>
      </c>
      <c r="J23" s="15">
        <f t="shared" si="5"/>
        <v>0</v>
      </c>
      <c r="L23" s="15"/>
    </row>
    <row r="24" spans="1:12" ht="12.75">
      <c r="A24" t="s">
        <v>58</v>
      </c>
      <c r="B24" s="1">
        <v>48530</v>
      </c>
      <c r="C24" s="6">
        <f t="shared" si="0"/>
        <v>1.100653179715141</v>
      </c>
      <c r="D24" s="5">
        <f t="shared" si="1"/>
        <v>1</v>
      </c>
      <c r="E24" s="6">
        <f t="shared" si="2"/>
        <v>0.1006531797151411</v>
      </c>
      <c r="G24" s="5">
        <f t="shared" si="3"/>
        <v>1</v>
      </c>
      <c r="H24" s="5">
        <f>B24/G24</f>
        <v>48530</v>
      </c>
      <c r="J24" s="15">
        <f t="shared" si="5"/>
        <v>1</v>
      </c>
      <c r="L24" s="15">
        <f>J24-K24</f>
        <v>1</v>
      </c>
    </row>
    <row r="25" spans="1:12" ht="12.75">
      <c r="A25" t="s">
        <v>59</v>
      </c>
      <c r="B25" s="1">
        <v>5426</v>
      </c>
      <c r="C25" s="6">
        <f t="shared" si="0"/>
        <v>0.12306087272067495</v>
      </c>
      <c r="D25" s="5">
        <f t="shared" si="1"/>
        <v>0</v>
      </c>
      <c r="E25" s="6">
        <f t="shared" si="2"/>
        <v>0.12306087272067495</v>
      </c>
      <c r="G25" s="5">
        <f t="shared" si="3"/>
        <v>0</v>
      </c>
      <c r="J25" s="15">
        <f aca="true" t="shared" si="6" ref="J25:J31">I25+G25</f>
        <v>0</v>
      </c>
      <c r="L25" s="15"/>
    </row>
    <row r="26" spans="1:12" ht="12.75">
      <c r="A26" t="s">
        <v>60</v>
      </c>
      <c r="B26" s="1">
        <v>6035</v>
      </c>
      <c r="C26" s="6">
        <f t="shared" si="0"/>
        <v>0.13687290211376213</v>
      </c>
      <c r="D26" s="5">
        <f t="shared" si="1"/>
        <v>0</v>
      </c>
      <c r="E26" s="6">
        <f t="shared" si="2"/>
        <v>0.13687290211376213</v>
      </c>
      <c r="G26" s="5">
        <f t="shared" si="3"/>
        <v>0</v>
      </c>
      <c r="J26" s="15">
        <f t="shared" si="6"/>
        <v>0</v>
      </c>
      <c r="L26" s="15"/>
    </row>
    <row r="27" spans="1:12" ht="12.75">
      <c r="A27" t="s">
        <v>61</v>
      </c>
      <c r="B27" s="1">
        <v>66086</v>
      </c>
      <c r="C27" s="6">
        <f>B27/$B$34</f>
        <v>1.4988206477365509</v>
      </c>
      <c r="D27" s="5">
        <f>TRUNC(C27)</f>
        <v>1</v>
      </c>
      <c r="E27" s="6">
        <f>C27-D27</f>
        <v>0.4988206477365509</v>
      </c>
      <c r="G27" s="5">
        <f>D27+F27</f>
        <v>1</v>
      </c>
      <c r="H27" s="5">
        <f>B27/G27</f>
        <v>66086</v>
      </c>
      <c r="I27">
        <v>1</v>
      </c>
      <c r="J27" s="15">
        <f t="shared" si="6"/>
        <v>2</v>
      </c>
      <c r="K27">
        <v>1</v>
      </c>
      <c r="L27" s="15">
        <f>J27-K27</f>
        <v>1</v>
      </c>
    </row>
    <row r="28" spans="1:12" ht="12.75">
      <c r="A28" t="s">
        <v>62</v>
      </c>
      <c r="B28" s="1">
        <v>149680</v>
      </c>
      <c r="C28" s="6">
        <f>B28/$B$34</f>
        <v>3.394720130635943</v>
      </c>
      <c r="D28" s="5">
        <f>TRUNC(C28)</f>
        <v>3</v>
      </c>
      <c r="E28" s="6">
        <f>C28-D28</f>
        <v>0.3947201306359429</v>
      </c>
      <c r="G28" s="5">
        <f>D28+F28</f>
        <v>3</v>
      </c>
      <c r="H28" s="5">
        <f>B28/G28</f>
        <v>49893.333333333336</v>
      </c>
      <c r="I28">
        <v>1</v>
      </c>
      <c r="J28" s="15">
        <f t="shared" si="6"/>
        <v>4</v>
      </c>
      <c r="K28">
        <v>1</v>
      </c>
      <c r="L28" s="15">
        <f>J28-K28</f>
        <v>3</v>
      </c>
    </row>
    <row r="29" spans="1:12" ht="12.75">
      <c r="A29" t="s">
        <v>63</v>
      </c>
      <c r="B29" s="1">
        <v>8872</v>
      </c>
      <c r="C29" s="6">
        <f>B29/$B$34</f>
        <v>0.20121564002540143</v>
      </c>
      <c r="D29" s="5">
        <f>TRUNC(C29)</f>
        <v>0</v>
      </c>
      <c r="E29" s="6">
        <f>C29-D29</f>
        <v>0.20121564002540143</v>
      </c>
      <c r="G29" s="5">
        <f>D29+F29</f>
        <v>0</v>
      </c>
      <c r="J29" s="15">
        <f t="shared" si="6"/>
        <v>0</v>
      </c>
      <c r="L29" s="15"/>
    </row>
    <row r="30" spans="1:12" ht="12.75">
      <c r="A30" t="s">
        <v>64</v>
      </c>
      <c r="B30" s="1">
        <v>146796</v>
      </c>
      <c r="C30" s="6">
        <f>B30/$B$34</f>
        <v>3.3293114397169554</v>
      </c>
      <c r="D30" s="5">
        <f>TRUNC(C30)</f>
        <v>3</v>
      </c>
      <c r="E30" s="6">
        <f>C30-D30</f>
        <v>0.3293114397169554</v>
      </c>
      <c r="G30" s="5">
        <f>D30+F30</f>
        <v>3</v>
      </c>
      <c r="H30" s="5">
        <f>B30/G30</f>
        <v>48932</v>
      </c>
      <c r="I30">
        <v>1</v>
      </c>
      <c r="J30" s="15">
        <f t="shared" si="6"/>
        <v>4</v>
      </c>
      <c r="K30">
        <v>1</v>
      </c>
      <c r="L30" s="15">
        <f>J30-K30</f>
        <v>3</v>
      </c>
    </row>
    <row r="31" spans="1:12" ht="12.75">
      <c r="A31" t="s">
        <v>65</v>
      </c>
      <c r="B31" s="1">
        <v>5087</v>
      </c>
      <c r="C31" s="6">
        <f>B31/$B$34</f>
        <v>0.11537240315703529</v>
      </c>
      <c r="D31" s="5">
        <f>TRUNC(C31)</f>
        <v>0</v>
      </c>
      <c r="E31" s="6">
        <f>C31-D31</f>
        <v>0.11537240315703529</v>
      </c>
      <c r="G31" s="5">
        <f>D31+F31</f>
        <v>0</v>
      </c>
      <c r="J31" s="15">
        <f t="shared" si="6"/>
        <v>0</v>
      </c>
      <c r="L31" s="15"/>
    </row>
    <row r="32" spans="1:12" ht="12.75">
      <c r="A32" s="3" t="s">
        <v>12</v>
      </c>
      <c r="B32" s="4">
        <f>SUM(B6:B31)</f>
        <v>17680729</v>
      </c>
      <c r="C32" s="2"/>
      <c r="D32" s="4">
        <f>SUM(D6:D31)</f>
        <v>391</v>
      </c>
      <c r="E32" s="2"/>
      <c r="F32" s="2"/>
      <c r="G32" s="4">
        <f>SUM(G6:G31)</f>
        <v>396</v>
      </c>
      <c r="H32" s="4"/>
      <c r="I32" s="4"/>
      <c r="J32" s="4">
        <f>SUM(J6:J31)</f>
        <v>400</v>
      </c>
      <c r="K32" s="3">
        <f>SUM(K6:K31)</f>
        <v>200</v>
      </c>
      <c r="L32" s="19">
        <f>SUM(L6:L31)</f>
        <v>200</v>
      </c>
    </row>
    <row r="34" spans="1:2" ht="12.75">
      <c r="A34" s="8" t="s">
        <v>13</v>
      </c>
      <c r="B34" s="9">
        <f>TRUNC(B32/401)+1</f>
        <v>44092</v>
      </c>
    </row>
    <row r="35" spans="1:2" ht="12.75">
      <c r="A35" s="8" t="s">
        <v>27</v>
      </c>
      <c r="B35" s="8"/>
    </row>
    <row r="43" ht="12.75">
      <c r="B43" s="1"/>
    </row>
    <row r="44" spans="2:5" ht="12.75">
      <c r="B44" s="1"/>
      <c r="E44" t="s">
        <v>31</v>
      </c>
    </row>
    <row r="45" spans="2:5" ht="12.75">
      <c r="B45" s="1"/>
      <c r="E45" t="s">
        <v>31</v>
      </c>
    </row>
    <row r="46" spans="2:5" ht="12.75">
      <c r="B46" s="1"/>
      <c r="E46" t="s">
        <v>31</v>
      </c>
    </row>
    <row r="47" spans="2:5" ht="12.75">
      <c r="B47" s="1"/>
      <c r="E47" t="s">
        <v>31</v>
      </c>
    </row>
    <row r="48" spans="2:5" ht="12.75">
      <c r="B48" s="1"/>
      <c r="E48" t="s">
        <v>31</v>
      </c>
    </row>
    <row r="49" spans="2:5" ht="12.75">
      <c r="B49" s="1"/>
      <c r="E49" t="s">
        <v>31</v>
      </c>
    </row>
    <row r="50" spans="2:5" ht="12.75">
      <c r="B50" s="1"/>
      <c r="E50" t="s">
        <v>31</v>
      </c>
    </row>
    <row r="51" spans="2:5" ht="12.75">
      <c r="B51" s="1"/>
      <c r="E51" t="s">
        <v>31</v>
      </c>
    </row>
    <row r="52" spans="2:5" ht="12.75">
      <c r="B52" s="1"/>
      <c r="E52" t="s">
        <v>31</v>
      </c>
    </row>
    <row r="53" spans="2:5" ht="12.75">
      <c r="B53" s="1"/>
      <c r="E53" t="s">
        <v>31</v>
      </c>
    </row>
    <row r="54" spans="2:5" ht="12.75">
      <c r="B54" s="1"/>
      <c r="E54" t="s">
        <v>31</v>
      </c>
    </row>
    <row r="55" spans="2:5" ht="12.75">
      <c r="B55" s="1"/>
      <c r="E55" t="s">
        <v>31</v>
      </c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125" zoomScaleNormal="125" workbookViewId="0" topLeftCell="A2">
      <selection activeCell="A7" sqref="A7"/>
    </sheetView>
  </sheetViews>
  <sheetFormatPr defaultColWidth="11.00390625" defaultRowHeight="12.75"/>
  <cols>
    <col min="1" max="1" width="37.625" style="0" customWidth="1"/>
    <col min="2" max="2" width="10.25390625" style="0" bestFit="1" customWidth="1"/>
    <col min="3" max="3" width="10.25390625" style="0" customWidth="1"/>
    <col min="4" max="4" width="7.25390625" style="0" bestFit="1" customWidth="1"/>
    <col min="5" max="6" width="7.25390625" style="0" customWidth="1"/>
    <col min="7" max="7" width="8.125" style="0" bestFit="1" customWidth="1"/>
    <col min="8" max="8" width="12.625" style="0" bestFit="1" customWidth="1"/>
  </cols>
  <sheetData>
    <row r="1" ht="18">
      <c r="A1" s="13" t="s">
        <v>39</v>
      </c>
    </row>
    <row r="3" ht="15.75">
      <c r="A3" s="12" t="s">
        <v>68</v>
      </c>
    </row>
    <row r="4" spans="4:8" ht="12.75">
      <c r="D4" s="7" t="s">
        <v>33</v>
      </c>
      <c r="E4" s="7"/>
      <c r="F4" s="7"/>
      <c r="G4" s="7" t="s">
        <v>34</v>
      </c>
      <c r="H4" s="7" t="s">
        <v>0</v>
      </c>
    </row>
    <row r="5" spans="1:8" ht="12.75">
      <c r="A5" s="3" t="s">
        <v>24</v>
      </c>
      <c r="B5" s="14" t="s">
        <v>22</v>
      </c>
      <c r="C5" s="14" t="s">
        <v>2</v>
      </c>
      <c r="D5" s="7" t="s">
        <v>21</v>
      </c>
      <c r="E5" s="7" t="s">
        <v>67</v>
      </c>
      <c r="F5" s="7"/>
      <c r="G5" s="7" t="s">
        <v>32</v>
      </c>
      <c r="H5" s="7" t="s">
        <v>1</v>
      </c>
    </row>
    <row r="6" spans="1:8" ht="12.75">
      <c r="A6" t="s">
        <v>42</v>
      </c>
      <c r="B6" s="1">
        <v>11650748</v>
      </c>
      <c r="C6" s="11">
        <f aca="true" t="shared" si="0" ref="C6:C31">B6/B$32</f>
        <v>0.658951788696043</v>
      </c>
      <c r="D6">
        <v>264</v>
      </c>
      <c r="E6" s="11">
        <f>D6/400</f>
        <v>0.66</v>
      </c>
      <c r="G6">
        <v>138</v>
      </c>
      <c r="H6">
        <v>126</v>
      </c>
    </row>
    <row r="7" spans="1:8" ht="12.75">
      <c r="A7" t="s">
        <v>49</v>
      </c>
      <c r="B7" s="1">
        <v>2945829</v>
      </c>
      <c r="C7" s="11">
        <f t="shared" si="0"/>
        <v>0.16661241739523297</v>
      </c>
      <c r="D7">
        <v>67</v>
      </c>
      <c r="E7" s="11">
        <f aca="true" t="shared" si="1" ref="E7:E31">D7/400</f>
        <v>0.1675</v>
      </c>
      <c r="G7">
        <v>35</v>
      </c>
      <c r="H7">
        <v>32</v>
      </c>
    </row>
    <row r="8" spans="1:8" ht="12.75">
      <c r="A8" t="s">
        <v>48</v>
      </c>
      <c r="B8" s="1">
        <v>1311027</v>
      </c>
      <c r="C8" s="11">
        <f t="shared" si="0"/>
        <v>0.07415005342822685</v>
      </c>
      <c r="D8">
        <v>30</v>
      </c>
      <c r="E8" s="11">
        <f t="shared" si="1"/>
        <v>0.075</v>
      </c>
      <c r="G8">
        <v>14</v>
      </c>
      <c r="H8">
        <v>16</v>
      </c>
    </row>
    <row r="9" spans="1:8" ht="12.75">
      <c r="A9" t="s">
        <v>52</v>
      </c>
      <c r="B9" s="1">
        <v>804260</v>
      </c>
      <c r="C9" s="11">
        <f t="shared" si="0"/>
        <v>0.04548794339871393</v>
      </c>
      <c r="D9">
        <v>18</v>
      </c>
      <c r="E9" s="11">
        <f t="shared" si="1"/>
        <v>0.045</v>
      </c>
      <c r="G9">
        <v>9</v>
      </c>
      <c r="H9">
        <v>9</v>
      </c>
    </row>
    <row r="10" spans="1:8" ht="12.75">
      <c r="A10" t="s">
        <v>51</v>
      </c>
      <c r="B10" s="1">
        <v>162915</v>
      </c>
      <c r="C10" s="11">
        <f t="shared" si="0"/>
        <v>0.009214269389005396</v>
      </c>
      <c r="D10">
        <v>4</v>
      </c>
      <c r="E10" s="11">
        <f t="shared" si="1"/>
        <v>0.01</v>
      </c>
      <c r="G10">
        <v>1</v>
      </c>
      <c r="H10">
        <v>3</v>
      </c>
    </row>
    <row r="11" spans="1:8" ht="12.75">
      <c r="A11" t="s">
        <v>62</v>
      </c>
      <c r="B11" s="1">
        <v>149680</v>
      </c>
      <c r="C11" s="11">
        <f t="shared" si="0"/>
        <v>0.008465714281351181</v>
      </c>
      <c r="D11">
        <v>4</v>
      </c>
      <c r="E11" s="11">
        <f t="shared" si="1"/>
        <v>0.01</v>
      </c>
      <c r="G11">
        <v>1</v>
      </c>
      <c r="H11">
        <v>3</v>
      </c>
    </row>
    <row r="12" spans="1:8" ht="12.75">
      <c r="A12" t="s">
        <v>64</v>
      </c>
      <c r="B12" s="1">
        <v>146796</v>
      </c>
      <c r="C12" s="11">
        <f t="shared" si="0"/>
        <v>0.00830259883514984</v>
      </c>
      <c r="D12">
        <v>4</v>
      </c>
      <c r="E12" s="11">
        <f t="shared" si="1"/>
        <v>0.01</v>
      </c>
      <c r="G12">
        <v>1</v>
      </c>
      <c r="H12">
        <v>3</v>
      </c>
    </row>
    <row r="13" spans="1:8" ht="12.75">
      <c r="A13" t="s">
        <v>41</v>
      </c>
      <c r="B13" s="1">
        <v>142658</v>
      </c>
      <c r="C13" s="11">
        <f t="shared" si="0"/>
        <v>0.008068558711578012</v>
      </c>
      <c r="D13">
        <v>3</v>
      </c>
      <c r="E13" s="11">
        <f t="shared" si="1"/>
        <v>0.0075</v>
      </c>
      <c r="H13">
        <v>3</v>
      </c>
    </row>
    <row r="14" spans="1:8" ht="12.75">
      <c r="A14" t="s">
        <v>61</v>
      </c>
      <c r="B14" s="1">
        <v>66086</v>
      </c>
      <c r="C14" s="11">
        <f t="shared" si="0"/>
        <v>0.003737741809175402</v>
      </c>
      <c r="D14">
        <v>2</v>
      </c>
      <c r="E14" s="11">
        <f t="shared" si="1"/>
        <v>0.005</v>
      </c>
      <c r="G14">
        <v>1</v>
      </c>
      <c r="H14">
        <v>1</v>
      </c>
    </row>
    <row r="15" spans="1:8" ht="12.75">
      <c r="A15" t="s">
        <v>58</v>
      </c>
      <c r="B15" s="1">
        <v>48530</v>
      </c>
      <c r="C15" s="11">
        <f t="shared" si="0"/>
        <v>0.0027447963259885945</v>
      </c>
      <c r="D15">
        <v>1</v>
      </c>
      <c r="E15" s="11">
        <f t="shared" si="1"/>
        <v>0.0025</v>
      </c>
      <c r="H15">
        <v>1</v>
      </c>
    </row>
    <row r="16" spans="1:8" ht="12.75">
      <c r="A16" t="s">
        <v>54</v>
      </c>
      <c r="B16" s="1">
        <v>43474</v>
      </c>
      <c r="C16" s="11">
        <f t="shared" si="0"/>
        <v>0.002458835266351291</v>
      </c>
      <c r="D16">
        <v>1</v>
      </c>
      <c r="E16" s="11">
        <f t="shared" si="1"/>
        <v>0.0025</v>
      </c>
      <c r="H16">
        <v>1</v>
      </c>
    </row>
    <row r="17" spans="1:8" ht="12.75">
      <c r="A17" t="s">
        <v>46</v>
      </c>
      <c r="B17" s="1">
        <v>38245</v>
      </c>
      <c r="C17" s="11">
        <f t="shared" si="0"/>
        <v>0.002163089542292063</v>
      </c>
      <c r="D17">
        <v>1</v>
      </c>
      <c r="E17" s="11">
        <f t="shared" si="1"/>
        <v>0.0025</v>
      </c>
      <c r="H17">
        <v>1</v>
      </c>
    </row>
    <row r="18" spans="1:8" ht="12.75">
      <c r="A18" t="s">
        <v>43</v>
      </c>
      <c r="B18" s="1">
        <v>35867</v>
      </c>
      <c r="C18" s="11">
        <f t="shared" si="0"/>
        <v>0.002028592825556005</v>
      </c>
      <c r="D18">
        <v>1</v>
      </c>
      <c r="E18" s="11">
        <f t="shared" si="1"/>
        <v>0.0025</v>
      </c>
      <c r="H18">
        <v>1</v>
      </c>
    </row>
    <row r="19" spans="1:5" ht="12.75">
      <c r="A19" t="s">
        <v>55</v>
      </c>
      <c r="B19" s="1">
        <v>29747</v>
      </c>
      <c r="C19" s="11">
        <f t="shared" si="0"/>
        <v>0.0016824532517861679</v>
      </c>
      <c r="D19">
        <v>0</v>
      </c>
      <c r="E19" s="11">
        <f t="shared" si="1"/>
        <v>0</v>
      </c>
    </row>
    <row r="20" spans="1:5" ht="12.75">
      <c r="A20" t="s">
        <v>44</v>
      </c>
      <c r="B20" s="1">
        <v>25947</v>
      </c>
      <c r="C20" s="11">
        <f t="shared" si="0"/>
        <v>0.0014675299870271186</v>
      </c>
      <c r="D20">
        <v>0</v>
      </c>
      <c r="E20" s="11">
        <f t="shared" si="1"/>
        <v>0</v>
      </c>
    </row>
    <row r="21" spans="1:5" ht="12.75">
      <c r="A21" t="s">
        <v>47</v>
      </c>
      <c r="B21" s="1">
        <v>11638</v>
      </c>
      <c r="C21" s="11">
        <f t="shared" si="0"/>
        <v>0.0006582307777015303</v>
      </c>
      <c r="D21">
        <v>0</v>
      </c>
      <c r="E21" s="11">
        <f t="shared" si="1"/>
        <v>0</v>
      </c>
    </row>
    <row r="22" spans="1:5" ht="12.75">
      <c r="A22" t="s">
        <v>56</v>
      </c>
      <c r="B22" s="1">
        <v>10830</v>
      </c>
      <c r="C22" s="11">
        <f t="shared" si="0"/>
        <v>0.0006125313045632903</v>
      </c>
      <c r="D22">
        <v>0</v>
      </c>
      <c r="E22" s="11">
        <f t="shared" si="1"/>
        <v>0</v>
      </c>
    </row>
    <row r="23" spans="1:5" ht="12.75">
      <c r="A23" t="s">
        <v>57</v>
      </c>
      <c r="B23" s="1">
        <v>9296</v>
      </c>
      <c r="C23" s="11">
        <f t="shared" si="0"/>
        <v>0.0005257701761052952</v>
      </c>
      <c r="D23">
        <v>0</v>
      </c>
      <c r="E23" s="11">
        <f t="shared" si="1"/>
        <v>0</v>
      </c>
    </row>
    <row r="24" spans="1:5" ht="12.75">
      <c r="A24" t="s">
        <v>63</v>
      </c>
      <c r="B24" s="1">
        <v>8872</v>
      </c>
      <c r="C24" s="11">
        <f t="shared" si="0"/>
        <v>0.000501789264458496</v>
      </c>
      <c r="D24">
        <v>0</v>
      </c>
      <c r="E24" s="11">
        <f t="shared" si="1"/>
        <v>0</v>
      </c>
    </row>
    <row r="25" spans="1:5" ht="12.75">
      <c r="A25" t="s">
        <v>50</v>
      </c>
      <c r="B25" s="1">
        <v>8271</v>
      </c>
      <c r="C25" s="11">
        <f t="shared" si="0"/>
        <v>0.0004677974533742359</v>
      </c>
      <c r="D25">
        <v>0</v>
      </c>
      <c r="E25" s="11">
        <f t="shared" si="1"/>
        <v>0</v>
      </c>
    </row>
    <row r="26" spans="1:5" ht="12.75">
      <c r="A26" t="s">
        <v>60</v>
      </c>
      <c r="B26" s="1">
        <v>6035</v>
      </c>
      <c r="C26" s="11">
        <f t="shared" si="0"/>
        <v>0.0003413320796897006</v>
      </c>
      <c r="D26">
        <v>0</v>
      </c>
      <c r="E26" s="11">
        <f t="shared" si="1"/>
        <v>0</v>
      </c>
    </row>
    <row r="27" spans="1:5" ht="12.75">
      <c r="A27" t="s">
        <v>53</v>
      </c>
      <c r="B27" s="1">
        <v>5440</v>
      </c>
      <c r="C27" s="11">
        <f t="shared" si="0"/>
        <v>0.0003076796211287442</v>
      </c>
      <c r="D27">
        <v>0</v>
      </c>
      <c r="E27" s="11">
        <f t="shared" si="1"/>
        <v>0</v>
      </c>
    </row>
    <row r="28" spans="1:5" ht="12.75">
      <c r="A28" t="s">
        <v>59</v>
      </c>
      <c r="B28" s="1">
        <v>5426</v>
      </c>
      <c r="C28" s="11">
        <f t="shared" si="0"/>
        <v>0.00030688779857436873</v>
      </c>
      <c r="D28">
        <v>0</v>
      </c>
      <c r="E28" s="11">
        <f t="shared" si="1"/>
        <v>0</v>
      </c>
    </row>
    <row r="29" spans="1:5" ht="12.75">
      <c r="A29" t="s">
        <v>45</v>
      </c>
      <c r="B29" s="1">
        <v>5178</v>
      </c>
      <c r="C29" s="11">
        <f t="shared" si="0"/>
        <v>0.00029286122761114656</v>
      </c>
      <c r="D29">
        <v>0</v>
      </c>
      <c r="E29" s="11">
        <f t="shared" si="1"/>
        <v>0</v>
      </c>
    </row>
    <row r="30" spans="1:5" ht="12.75">
      <c r="A30" t="s">
        <v>65</v>
      </c>
      <c r="B30" s="1">
        <v>5087</v>
      </c>
      <c r="C30" s="11">
        <f t="shared" si="0"/>
        <v>0.0002877143810077062</v>
      </c>
      <c r="D30">
        <v>0</v>
      </c>
      <c r="E30" s="11">
        <f t="shared" si="1"/>
        <v>0</v>
      </c>
    </row>
    <row r="31" spans="1:5" ht="12.75">
      <c r="A31" t="s">
        <v>40</v>
      </c>
      <c r="B31" s="1">
        <v>2847</v>
      </c>
      <c r="C31" s="11">
        <f t="shared" si="0"/>
        <v>0.00016102277230763506</v>
      </c>
      <c r="D31">
        <v>0</v>
      </c>
      <c r="E31" s="11">
        <f t="shared" si="1"/>
        <v>0</v>
      </c>
    </row>
    <row r="32" spans="1:8" ht="12.75">
      <c r="A32" s="3" t="s">
        <v>12</v>
      </c>
      <c r="B32" s="4">
        <f>SUM(B6:B31)</f>
        <v>17680729</v>
      </c>
      <c r="C32" s="4"/>
      <c r="D32" s="4">
        <f>SUM(D6:D31)</f>
        <v>400</v>
      </c>
      <c r="E32" s="4"/>
      <c r="F32" s="4"/>
      <c r="G32" s="3">
        <f>SUM(G6:G31)</f>
        <v>200</v>
      </c>
      <c r="H32" s="19">
        <f>SUM(H6:H31)</f>
        <v>200</v>
      </c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125" zoomScaleNormal="125" workbookViewId="0" topLeftCell="A1">
      <selection activeCell="C28" sqref="C28"/>
    </sheetView>
  </sheetViews>
  <sheetFormatPr defaultColWidth="11.00390625" defaultRowHeight="12.75"/>
  <cols>
    <col min="1" max="2" width="12.375" style="0" customWidth="1"/>
    <col min="3" max="3" width="12.125" style="0" customWidth="1"/>
    <col min="5" max="5" width="6.625" style="0" bestFit="1" customWidth="1"/>
    <col min="6" max="6" width="6.25390625" style="0" bestFit="1" customWidth="1"/>
    <col min="7" max="7" width="9.875" style="0" bestFit="1" customWidth="1"/>
    <col min="8" max="8" width="10.75390625" style="0" bestFit="1" customWidth="1"/>
    <col min="9" max="9" width="11.875" style="0" bestFit="1" customWidth="1"/>
    <col min="10" max="10" width="11.625" style="0" bestFit="1" customWidth="1"/>
  </cols>
  <sheetData>
    <row r="1" spans="1:2" ht="12.75">
      <c r="A1" s="10"/>
      <c r="B1" s="10"/>
    </row>
    <row r="2" spans="1:9" ht="12.75">
      <c r="A2" s="21"/>
      <c r="B2" s="7">
        <v>2009</v>
      </c>
      <c r="C2" s="7" t="s">
        <v>21</v>
      </c>
      <c r="D2" s="22">
        <v>2011</v>
      </c>
      <c r="E2" s="20"/>
      <c r="F2" s="7" t="s">
        <v>16</v>
      </c>
      <c r="G2" s="7"/>
      <c r="H2" s="7" t="s">
        <v>18</v>
      </c>
      <c r="I2" s="7" t="s">
        <v>21</v>
      </c>
    </row>
    <row r="3" spans="1:9" ht="12.75">
      <c r="A3" s="3" t="s">
        <v>3</v>
      </c>
      <c r="B3" s="7" t="s">
        <v>37</v>
      </c>
      <c r="C3" s="7" t="s">
        <v>72</v>
      </c>
      <c r="D3" s="23" t="s">
        <v>73</v>
      </c>
      <c r="E3" s="7" t="s">
        <v>15</v>
      </c>
      <c r="F3" s="7" t="s">
        <v>17</v>
      </c>
      <c r="G3" s="7" t="s">
        <v>19</v>
      </c>
      <c r="H3" s="7" t="s">
        <v>20</v>
      </c>
      <c r="I3" s="7" t="s">
        <v>71</v>
      </c>
    </row>
    <row r="4" spans="1:9" ht="12.75">
      <c r="A4" t="s">
        <v>4</v>
      </c>
      <c r="B4" s="25">
        <v>3056559</v>
      </c>
      <c r="C4" s="26">
        <v>26</v>
      </c>
      <c r="D4" s="1">
        <v>6562053</v>
      </c>
      <c r="E4" s="6">
        <f>D4/$D$15</f>
        <v>25.477269815386407</v>
      </c>
      <c r="F4" s="5">
        <f>TRUNC(E4)</f>
        <v>25</v>
      </c>
      <c r="G4" s="6">
        <f>E4-F4</f>
        <v>0.477269815386407</v>
      </c>
      <c r="I4" s="5">
        <f>F4+H4</f>
        <v>25</v>
      </c>
    </row>
    <row r="5" spans="1:9" ht="12.75">
      <c r="A5" t="s">
        <v>5</v>
      </c>
      <c r="B5" s="25">
        <v>1388588</v>
      </c>
      <c r="C5" s="26">
        <v>12</v>
      </c>
      <c r="D5" s="1">
        <v>2745590</v>
      </c>
      <c r="E5" s="6">
        <f aca="true" t="shared" si="0" ref="E5:E12">D5/$D$15</f>
        <v>10.659794614951565</v>
      </c>
      <c r="F5" s="5">
        <f aca="true" t="shared" si="1" ref="F5:F12">TRUNC(E5)</f>
        <v>10</v>
      </c>
      <c r="G5" s="6">
        <f aca="true" t="shared" si="2" ref="G5:G12">E5-F5</f>
        <v>0.659794614951565</v>
      </c>
      <c r="H5">
        <v>1</v>
      </c>
      <c r="I5" s="5">
        <f aca="true" t="shared" si="3" ref="I5:I12">F5+H5</f>
        <v>11</v>
      </c>
    </row>
    <row r="6" spans="1:9" ht="12.75">
      <c r="A6" t="s">
        <v>6</v>
      </c>
      <c r="B6" s="25">
        <v>5461972</v>
      </c>
      <c r="C6" s="26">
        <v>47</v>
      </c>
      <c r="D6" s="1">
        <v>12272263</v>
      </c>
      <c r="E6" s="6">
        <f t="shared" si="0"/>
        <v>47.64724632617009</v>
      </c>
      <c r="F6" s="5">
        <f t="shared" si="1"/>
        <v>47</v>
      </c>
      <c r="G6" s="6">
        <f t="shared" si="2"/>
        <v>0.6472463261700909</v>
      </c>
      <c r="H6">
        <v>1</v>
      </c>
      <c r="I6" s="5">
        <f t="shared" si="3"/>
        <v>48</v>
      </c>
    </row>
    <row r="7" spans="1:9" ht="12.75">
      <c r="A7" t="s">
        <v>7</v>
      </c>
      <c r="B7" s="25">
        <v>4475217</v>
      </c>
      <c r="C7" s="26">
        <v>39</v>
      </c>
      <c r="D7" s="1">
        <v>10267300</v>
      </c>
      <c r="E7" s="6">
        <f t="shared" si="0"/>
        <v>39.86294721720731</v>
      </c>
      <c r="F7" s="5">
        <f t="shared" si="1"/>
        <v>39</v>
      </c>
      <c r="G7" s="6">
        <f t="shared" si="2"/>
        <v>0.8629472172073065</v>
      </c>
      <c r="H7">
        <v>1</v>
      </c>
      <c r="I7" s="5">
        <f t="shared" si="3"/>
        <v>40</v>
      </c>
    </row>
    <row r="8" spans="1:9" ht="12.75">
      <c r="A8" t="s">
        <v>8</v>
      </c>
      <c r="B8" s="25">
        <v>2256073</v>
      </c>
      <c r="C8" s="26">
        <v>19</v>
      </c>
      <c r="D8" s="1">
        <v>5404868</v>
      </c>
      <c r="E8" s="6">
        <f t="shared" si="0"/>
        <v>20.98448158717217</v>
      </c>
      <c r="F8" s="5">
        <f t="shared" si="1"/>
        <v>20</v>
      </c>
      <c r="G8" s="6">
        <f t="shared" si="2"/>
        <v>0.9844815871721693</v>
      </c>
      <c r="H8">
        <v>1</v>
      </c>
      <c r="I8" s="5">
        <f t="shared" si="3"/>
        <v>21</v>
      </c>
    </row>
    <row r="9" spans="1:9" ht="12.75">
      <c r="A9" t="s">
        <v>9</v>
      </c>
      <c r="B9" s="25">
        <v>1696705</v>
      </c>
      <c r="C9" s="26">
        <v>15</v>
      </c>
      <c r="D9" s="1">
        <v>4039939</v>
      </c>
      <c r="E9" s="6">
        <f t="shared" si="0"/>
        <v>15.685124143420108</v>
      </c>
      <c r="F9" s="5">
        <f t="shared" si="1"/>
        <v>15</v>
      </c>
      <c r="G9" s="6">
        <f t="shared" si="2"/>
        <v>0.6851241434201079</v>
      </c>
      <c r="H9">
        <v>1</v>
      </c>
      <c r="I9" s="5">
        <f t="shared" si="3"/>
        <v>16</v>
      </c>
    </row>
    <row r="10" spans="1:9" ht="12.75">
      <c r="A10" t="s">
        <v>10</v>
      </c>
      <c r="B10" s="25">
        <v>554900</v>
      </c>
      <c r="C10" s="26">
        <v>5</v>
      </c>
      <c r="D10" s="1">
        <v>1145861</v>
      </c>
      <c r="E10" s="6">
        <f t="shared" si="0"/>
        <v>4.448822627297964</v>
      </c>
      <c r="F10" s="5">
        <f t="shared" si="1"/>
        <v>4</v>
      </c>
      <c r="G10" s="6">
        <f t="shared" si="2"/>
        <v>0.44882262729796363</v>
      </c>
      <c r="I10" s="5">
        <f t="shared" si="3"/>
        <v>4</v>
      </c>
    </row>
    <row r="11" spans="1:9" ht="12.75">
      <c r="A11" t="s">
        <v>23</v>
      </c>
      <c r="B11" s="25">
        <v>1657544</v>
      </c>
      <c r="C11" s="26">
        <v>14</v>
      </c>
      <c r="D11" s="1">
        <v>3509953</v>
      </c>
      <c r="E11" s="6">
        <f t="shared" si="0"/>
        <v>13.627445499194378</v>
      </c>
      <c r="F11" s="5">
        <f t="shared" si="1"/>
        <v>13</v>
      </c>
      <c r="G11" s="6">
        <f t="shared" si="2"/>
        <v>0.6274454991943781</v>
      </c>
      <c r="I11" s="5">
        <f t="shared" si="3"/>
        <v>13</v>
      </c>
    </row>
    <row r="12" spans="1:9" ht="12.75">
      <c r="A12" t="s">
        <v>11</v>
      </c>
      <c r="B12" s="25">
        <v>2634439</v>
      </c>
      <c r="C12" s="26">
        <v>23</v>
      </c>
      <c r="D12" s="1">
        <v>5822734</v>
      </c>
      <c r="E12" s="6">
        <f t="shared" si="0"/>
        <v>22.606852639139635</v>
      </c>
      <c r="F12" s="5">
        <f t="shared" si="1"/>
        <v>22</v>
      </c>
      <c r="G12" s="6">
        <f t="shared" si="2"/>
        <v>0.6068526391396354</v>
      </c>
      <c r="I12" s="5">
        <f t="shared" si="3"/>
        <v>22</v>
      </c>
    </row>
    <row r="13" spans="1:9" ht="12.75">
      <c r="A13" s="3" t="s">
        <v>12</v>
      </c>
      <c r="B13" s="4">
        <f>SUM(B4:B12)</f>
        <v>23181997</v>
      </c>
      <c r="C13" s="4">
        <f>SUM(C4:C12)</f>
        <v>200</v>
      </c>
      <c r="D13" s="4">
        <f>SUM(D4:D12)</f>
        <v>51770561</v>
      </c>
      <c r="E13" s="2"/>
      <c r="F13" s="4">
        <f>SUM(F4:F12)</f>
        <v>195</v>
      </c>
      <c r="G13" s="2"/>
      <c r="H13" s="2"/>
      <c r="I13" s="4">
        <f>SUM(I4:I12)</f>
        <v>200</v>
      </c>
    </row>
    <row r="15" spans="2:4" ht="12.75">
      <c r="B15" s="24"/>
      <c r="C15" s="8" t="s">
        <v>13</v>
      </c>
      <c r="D15" s="9">
        <f>TRUNC(D13/201)+1</f>
        <v>257565</v>
      </c>
    </row>
    <row r="16" spans="2:4" ht="12.75">
      <c r="B16" s="24"/>
      <c r="C16" s="8" t="s">
        <v>14</v>
      </c>
      <c r="D16" s="8"/>
    </row>
    <row r="17" spans="1:8" ht="13.5" thickBot="1">
      <c r="A17" s="16"/>
      <c r="B17" s="16"/>
      <c r="C17" s="16"/>
      <c r="D17" s="16"/>
      <c r="E17" s="16"/>
      <c r="F17" s="16"/>
      <c r="G17" s="16"/>
      <c r="H17" s="16"/>
    </row>
    <row r="20" spans="1:2" ht="12.75">
      <c r="A20" s="10" t="s">
        <v>35</v>
      </c>
      <c r="B20" s="10"/>
    </row>
    <row r="22" spans="1:5" ht="12.75">
      <c r="A22" s="2"/>
      <c r="B22" s="2"/>
      <c r="C22" s="3" t="s">
        <v>69</v>
      </c>
      <c r="D22" s="32" t="s">
        <v>74</v>
      </c>
      <c r="E22" s="32"/>
    </row>
    <row r="23" spans="1:5" ht="12.75">
      <c r="A23" s="3" t="s">
        <v>3</v>
      </c>
      <c r="B23" s="3"/>
      <c r="C23" s="3" t="s">
        <v>37</v>
      </c>
      <c r="D23" s="17" t="s">
        <v>36</v>
      </c>
      <c r="E23" s="17" t="s">
        <v>22</v>
      </c>
    </row>
    <row r="24" spans="1:5" ht="12.75">
      <c r="A24" t="s">
        <v>4</v>
      </c>
      <c r="C24" s="11">
        <f>B4/D4</f>
        <v>0.46579309859277274</v>
      </c>
      <c r="D24" s="18">
        <f aca="true" t="shared" si="4" ref="D24:D32">I4</f>
        <v>25</v>
      </c>
      <c r="E24" s="18">
        <f>C4</f>
        <v>26</v>
      </c>
    </row>
    <row r="25" spans="1:5" ht="12.75">
      <c r="A25" t="s">
        <v>5</v>
      </c>
      <c r="C25" s="11">
        <f aca="true" t="shared" si="5" ref="C25:C32">B5/D5</f>
        <v>0.5057521334212318</v>
      </c>
      <c r="D25" s="18">
        <f t="shared" si="4"/>
        <v>11</v>
      </c>
      <c r="E25" s="18">
        <f aca="true" t="shared" si="6" ref="E25:E32">C5</f>
        <v>12</v>
      </c>
    </row>
    <row r="26" spans="1:5" ht="12.75">
      <c r="A26" t="s">
        <v>6</v>
      </c>
      <c r="C26" s="11">
        <f t="shared" si="5"/>
        <v>0.44506640706771033</v>
      </c>
      <c r="D26" s="18">
        <f t="shared" si="4"/>
        <v>48</v>
      </c>
      <c r="E26" s="18">
        <f t="shared" si="6"/>
        <v>47</v>
      </c>
    </row>
    <row r="27" spans="1:5" ht="12.75">
      <c r="A27" t="s">
        <v>7</v>
      </c>
      <c r="C27" s="11">
        <f t="shared" si="5"/>
        <v>0.4358708716020765</v>
      </c>
      <c r="D27" s="18">
        <f t="shared" si="4"/>
        <v>40</v>
      </c>
      <c r="E27" s="18">
        <f t="shared" si="6"/>
        <v>39</v>
      </c>
    </row>
    <row r="28" spans="1:5" ht="12.75">
      <c r="A28" t="s">
        <v>8</v>
      </c>
      <c r="C28" s="11">
        <f t="shared" si="5"/>
        <v>0.41741500439973744</v>
      </c>
      <c r="D28" s="18">
        <f t="shared" si="4"/>
        <v>21</v>
      </c>
      <c r="E28" s="18">
        <f t="shared" si="6"/>
        <v>19</v>
      </c>
    </row>
    <row r="29" spans="1:5" ht="12.75">
      <c r="A29" t="s">
        <v>9</v>
      </c>
      <c r="C29" s="11">
        <f t="shared" si="5"/>
        <v>0.41998282647337004</v>
      </c>
      <c r="D29" s="18">
        <f t="shared" si="4"/>
        <v>16</v>
      </c>
      <c r="E29" s="18">
        <f t="shared" si="6"/>
        <v>15</v>
      </c>
    </row>
    <row r="30" spans="1:5" ht="12.75">
      <c r="A30" t="s">
        <v>10</v>
      </c>
      <c r="C30" s="11">
        <f t="shared" si="5"/>
        <v>0.48426467084576574</v>
      </c>
      <c r="D30" s="18">
        <f t="shared" si="4"/>
        <v>4</v>
      </c>
      <c r="E30" s="18">
        <f t="shared" si="6"/>
        <v>5</v>
      </c>
    </row>
    <row r="31" spans="1:5" ht="12.75">
      <c r="A31" t="s">
        <v>23</v>
      </c>
      <c r="C31" s="11">
        <f t="shared" si="5"/>
        <v>0.4722410812908321</v>
      </c>
      <c r="D31" s="18">
        <f t="shared" si="4"/>
        <v>13</v>
      </c>
      <c r="E31" s="18">
        <f t="shared" si="6"/>
        <v>14</v>
      </c>
    </row>
    <row r="32" spans="1:5" ht="12.75">
      <c r="A32" t="s">
        <v>11</v>
      </c>
      <c r="C32" s="11">
        <f t="shared" si="5"/>
        <v>0.4524402110761027</v>
      </c>
      <c r="D32" s="18">
        <f t="shared" si="4"/>
        <v>22</v>
      </c>
      <c r="E32" s="18">
        <f t="shared" si="6"/>
        <v>23</v>
      </c>
    </row>
    <row r="33" spans="1:5" ht="12.75">
      <c r="A33" s="2"/>
      <c r="B33" s="2"/>
      <c r="C33" s="2"/>
      <c r="D33" s="2"/>
      <c r="E33" s="2"/>
    </row>
  </sheetData>
  <sheetProtection/>
  <mergeCells count="1">
    <mergeCell ref="D22:E2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 Ratliff</cp:lastModifiedBy>
  <dcterms:created xsi:type="dcterms:W3CDTF">2007-10-10T16:47:19Z</dcterms:created>
  <dcterms:modified xsi:type="dcterms:W3CDTF">2014-03-18T15:15:00Z</dcterms:modified>
  <cp:category/>
  <cp:version/>
  <cp:contentType/>
  <cp:contentStatus/>
</cp:coreProperties>
</file>