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0" yWindow="560" windowWidth="23920" windowHeight="15060" tabRatio="538" activeTab="0"/>
  </bookViews>
  <sheets>
    <sheet name="Alabama Paradox" sheetId="1" r:id="rId1"/>
    <sheet name="Population Paradox" sheetId="2" r:id="rId2"/>
    <sheet name="New State Paradox" sheetId="3" r:id="rId3"/>
    <sheet name="Dean's Method" sheetId="4" r:id="rId4"/>
  </sheets>
  <definedNames>
    <definedName name="_xlnm.Print_Area" localSheetId="0">'Alabama Paradox'!$A$2:$M$69</definedName>
    <definedName name="_xlnm.Print_Area" localSheetId="2">'New State Paradox'!$A$2:$M$33</definedName>
    <definedName name="_xlnm.Print_Area" localSheetId="1">'Population Paradox'!$A$1:$M$50</definedName>
  </definedNames>
  <calcPr fullCalcOnLoad="1"/>
</workbook>
</file>

<file path=xl/sharedStrings.xml><?xml version="1.0" encoding="utf-8"?>
<sst xmlns="http://schemas.openxmlformats.org/spreadsheetml/2006/main" count="115" uniqueCount="39">
  <si>
    <t>TOTAL</t>
  </si>
  <si>
    <t>Apptmnt</t>
  </si>
  <si>
    <t>Quota</t>
  </si>
  <si>
    <t>Population</t>
  </si>
  <si>
    <t>Hamilton</t>
  </si>
  <si>
    <t>% Pop</t>
  </si>
  <si>
    <t>A</t>
  </si>
  <si>
    <t>B</t>
  </si>
  <si>
    <t>C</t>
  </si>
  <si>
    <t>D</t>
  </si>
  <si>
    <t>Population Paradox</t>
  </si>
  <si>
    <t>New State Paradox</t>
  </si>
  <si>
    <t>E</t>
  </si>
  <si>
    <t>The Alabama Paradox</t>
  </si>
  <si>
    <t>54 Seats</t>
  </si>
  <si>
    <t>55 Seats</t>
  </si>
  <si>
    <t>43 Seats</t>
  </si>
  <si>
    <t>Growth</t>
  </si>
  <si>
    <t>Rate</t>
  </si>
  <si>
    <t>65 Seat</t>
  </si>
  <si>
    <t>New</t>
  </si>
  <si>
    <t>Increasing the house size caused D to lose a seat!</t>
  </si>
  <si>
    <t>A grew faster than C but lost a seat to C!</t>
  </si>
  <si>
    <t>If B is an ally of A, then motivation for B to underreport population</t>
  </si>
  <si>
    <t>Population per seat:</t>
  </si>
  <si>
    <t>E Population:</t>
  </si>
  <si>
    <t>Increase House Size:</t>
  </si>
  <si>
    <t>Expanding House proportionally caused D to lose a seat</t>
  </si>
  <si>
    <t>Dean's Method for 55 Seats</t>
  </si>
  <si>
    <t>Divisor x=</t>
  </si>
  <si>
    <t>Round</t>
  </si>
  <si>
    <t>Avg</t>
  </si>
  <si>
    <t>Difference</t>
  </si>
  <si>
    <t>Dean</t>
  </si>
  <si>
    <t>Quotient</t>
  </si>
  <si>
    <t>Down</t>
  </si>
  <si>
    <t>Constituency</t>
  </si>
  <si>
    <t>from x</t>
  </si>
  <si>
    <t>Up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</si>
</sst>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0.0000000"/>
    <numFmt numFmtId="173" formatCode="0.000%"/>
    <numFmt numFmtId="174" formatCode="_(* #,##0.000_);_(* \(#,##0.000\);_(* &quot;-&quot;??_);_(@_)"/>
    <numFmt numFmtId="175" formatCode="_(* #,##0.000_);_(* \(#,##0.000\);_(* &quot;-&quot;?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4"/>
      <name val="Verdana"/>
      <family val="0"/>
    </font>
    <font>
      <b/>
      <sz val="16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171" fontId="0" fillId="0" borderId="0" xfId="42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4" borderId="13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0" xfId="0" applyNumberFormat="1" applyBorder="1" applyAlignment="1">
      <alignment/>
    </xf>
    <xf numFmtId="10" fontId="0" fillId="0" borderId="0" xfId="59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1" fillId="35" borderId="0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/>
    </xf>
    <xf numFmtId="10" fontId="0" fillId="0" borderId="0" xfId="59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7" fillId="0" borderId="0" xfId="0" applyFont="1" applyBorder="1" applyAlignment="1">
      <alignment/>
    </xf>
    <xf numFmtId="0" fontId="1" fillId="34" borderId="0" xfId="0" applyFont="1" applyFill="1" applyAlignment="1">
      <alignment horizontal="right"/>
    </xf>
    <xf numFmtId="3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35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0" xfId="59" applyNumberFormat="1" applyFont="1" applyAlignment="1">
      <alignment horizontal="right"/>
    </xf>
    <xf numFmtId="1" fontId="1" fillId="35" borderId="0" xfId="0" applyNumberFormat="1" applyFon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right"/>
    </xf>
    <xf numFmtId="0" fontId="1" fillId="34" borderId="18" xfId="0" applyFont="1" applyFill="1" applyBorder="1" applyAlignment="1">
      <alignment horizontal="right"/>
    </xf>
    <xf numFmtId="0" fontId="1" fillId="34" borderId="21" xfId="0" applyFont="1" applyFill="1" applyBorder="1" applyAlignment="1">
      <alignment horizontal="right"/>
    </xf>
    <xf numFmtId="0" fontId="1" fillId="34" borderId="22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right"/>
    </xf>
    <xf numFmtId="0" fontId="1" fillId="34" borderId="22" xfId="0" applyFont="1" applyFill="1" applyBorder="1" applyAlignment="1">
      <alignment horizontal="right"/>
    </xf>
    <xf numFmtId="0" fontId="1" fillId="34" borderId="24" xfId="0" applyFont="1" applyFill="1" applyBorder="1" applyAlignment="1">
      <alignment horizontal="right"/>
    </xf>
    <xf numFmtId="174" fontId="0" fillId="0" borderId="0" xfId="42" applyNumberFormat="1" applyFont="1" applyAlignment="1">
      <alignment horizontal="right"/>
    </xf>
    <xf numFmtId="1" fontId="0" fillId="33" borderId="22" xfId="0" applyNumberFormat="1" applyFill="1" applyBorder="1" applyAlignment="1">
      <alignment/>
    </xf>
    <xf numFmtId="169" fontId="0" fillId="33" borderId="0" xfId="0" applyNumberFormat="1" applyFill="1" applyBorder="1" applyAlignment="1">
      <alignment/>
    </xf>
    <xf numFmtId="169" fontId="1" fillId="33" borderId="23" xfId="0" applyNumberFormat="1" applyFont="1" applyFill="1" applyBorder="1" applyAlignment="1">
      <alignment horizontal="right"/>
    </xf>
    <xf numFmtId="1" fontId="0" fillId="36" borderId="22" xfId="0" applyNumberFormat="1" applyFont="1" applyFill="1" applyBorder="1" applyAlignment="1">
      <alignment/>
    </xf>
    <xf numFmtId="169" fontId="0" fillId="36" borderId="0" xfId="0" applyNumberFormat="1" applyFill="1" applyBorder="1" applyAlignment="1">
      <alignment/>
    </xf>
    <xf numFmtId="169" fontId="1" fillId="36" borderId="23" xfId="0" applyNumberFormat="1" applyFont="1" applyFill="1" applyBorder="1" applyAlignment="1">
      <alignment horizontal="right"/>
    </xf>
    <xf numFmtId="0" fontId="0" fillId="35" borderId="24" xfId="0" applyFill="1" applyBorder="1" applyAlignment="1">
      <alignment/>
    </xf>
    <xf numFmtId="3" fontId="1" fillId="34" borderId="25" xfId="0" applyNumberFormat="1" applyFont="1" applyFill="1" applyBorder="1" applyAlignment="1">
      <alignment/>
    </xf>
    <xf numFmtId="3" fontId="1" fillId="34" borderId="2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 horizontal="right"/>
    </xf>
    <xf numFmtId="3" fontId="1" fillId="34" borderId="28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showGridLines="0" tabSelected="1" zoomScale="150" zoomScaleNormal="150" workbookViewId="0" topLeftCell="A1">
      <selection activeCell="E23" sqref="E23"/>
    </sheetView>
  </sheetViews>
  <sheetFormatPr defaultColWidth="11.00390625" defaultRowHeight="12.75"/>
  <cols>
    <col min="1" max="1" width="7.125" style="0" customWidth="1"/>
    <col min="2" max="2" width="9.375" style="0" customWidth="1"/>
    <col min="4" max="4" width="11.375" style="0" customWidth="1"/>
    <col min="5" max="5" width="7.00390625" style="0" customWidth="1"/>
    <col min="6" max="6" width="8.25390625" style="0" customWidth="1"/>
    <col min="8" max="8" width="10.375" style="0" customWidth="1"/>
    <col min="9" max="9" width="10.875" style="0" customWidth="1"/>
    <col min="11" max="11" width="6.75390625" style="0" customWidth="1"/>
    <col min="13" max="13" width="10.75390625" style="1" customWidth="1"/>
    <col min="14" max="14" width="13.25390625" style="0" customWidth="1"/>
    <col min="17" max="17" width="5.25390625" style="0" customWidth="1"/>
    <col min="19" max="19" width="5.75390625" style="0" customWidth="1"/>
  </cols>
  <sheetData>
    <row r="1" s="1" customFormat="1" ht="12.75"/>
    <row r="2" spans="1:12" ht="18">
      <c r="A2" s="35" t="s">
        <v>13</v>
      </c>
      <c r="C2" s="25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4"/>
      <c r="B4" s="15"/>
      <c r="C4" s="15"/>
      <c r="D4" s="15" t="s">
        <v>14</v>
      </c>
      <c r="E4" s="15"/>
      <c r="F4" s="15" t="s">
        <v>4</v>
      </c>
      <c r="G4" s="15" t="s">
        <v>15</v>
      </c>
      <c r="H4" s="15"/>
      <c r="I4" s="15" t="s">
        <v>4</v>
      </c>
      <c r="J4" s="1"/>
      <c r="K4" s="1"/>
      <c r="L4" s="1"/>
    </row>
    <row r="5" spans="1:12" ht="12.75">
      <c r="A5" s="14"/>
      <c r="B5" s="15" t="s">
        <v>3</v>
      </c>
      <c r="C5" s="15" t="s">
        <v>5</v>
      </c>
      <c r="D5" s="15" t="s">
        <v>2</v>
      </c>
      <c r="E5" s="15"/>
      <c r="F5" s="15" t="s">
        <v>1</v>
      </c>
      <c r="G5" s="15" t="s">
        <v>2</v>
      </c>
      <c r="H5" s="15"/>
      <c r="I5" s="15" t="s">
        <v>1</v>
      </c>
      <c r="J5" s="1"/>
      <c r="K5" s="1"/>
      <c r="L5" s="1"/>
    </row>
    <row r="6" spans="1:12" ht="12.75">
      <c r="A6" s="16" t="s">
        <v>6</v>
      </c>
      <c r="B6" s="17">
        <v>13000</v>
      </c>
      <c r="C6" s="18">
        <f>B6/$B$10</f>
        <v>0.34210526315789475</v>
      </c>
      <c r="D6" s="19">
        <f>C6*54</f>
        <v>18.473684210526315</v>
      </c>
      <c r="E6" s="20">
        <f>TRUNC(D6)</f>
        <v>18</v>
      </c>
      <c r="F6" s="21">
        <v>18</v>
      </c>
      <c r="G6" s="19">
        <f>C6*55</f>
        <v>18.815789473684212</v>
      </c>
      <c r="H6" s="20">
        <f>TRUNC(G6)</f>
        <v>18</v>
      </c>
      <c r="I6" s="21">
        <v>19</v>
      </c>
      <c r="J6" s="1"/>
      <c r="K6" s="1"/>
      <c r="L6" s="1"/>
    </row>
    <row r="7" spans="1:12" ht="12.75">
      <c r="A7" s="16" t="s">
        <v>7</v>
      </c>
      <c r="B7" s="17">
        <v>15000</v>
      </c>
      <c r="C7" s="18">
        <f>B7/$B$10</f>
        <v>0.39473684210526316</v>
      </c>
      <c r="D7" s="19">
        <f>C7*54</f>
        <v>21.315789473684212</v>
      </c>
      <c r="E7" s="20">
        <f aca="true" t="shared" si="0" ref="E7:H9">TRUNC(D7)</f>
        <v>21</v>
      </c>
      <c r="F7" s="21">
        <v>21</v>
      </c>
      <c r="G7" s="19">
        <f>C7*55</f>
        <v>21.710526315789473</v>
      </c>
      <c r="H7" s="20">
        <f t="shared" si="0"/>
        <v>21</v>
      </c>
      <c r="I7" s="21">
        <v>22</v>
      </c>
      <c r="J7" s="1"/>
      <c r="K7" s="1"/>
      <c r="L7" s="1"/>
    </row>
    <row r="8" spans="1:12" ht="12.75">
      <c r="A8" s="16" t="s">
        <v>8</v>
      </c>
      <c r="B8" s="17">
        <v>4000</v>
      </c>
      <c r="C8" s="18">
        <f>B8/$B$10</f>
        <v>0.10526315789473684</v>
      </c>
      <c r="D8" s="19">
        <f>C8*54</f>
        <v>5.684210526315789</v>
      </c>
      <c r="E8" s="20">
        <f t="shared" si="0"/>
        <v>5</v>
      </c>
      <c r="F8" s="21">
        <v>6</v>
      </c>
      <c r="G8" s="19">
        <f>C8*55</f>
        <v>5.789473684210526</v>
      </c>
      <c r="H8" s="20">
        <f t="shared" si="0"/>
        <v>5</v>
      </c>
      <c r="I8" s="21">
        <v>6</v>
      </c>
      <c r="J8" s="1"/>
      <c r="K8" s="1"/>
      <c r="L8" s="1"/>
    </row>
    <row r="9" spans="1:12" ht="12.75">
      <c r="A9" s="16" t="s">
        <v>9</v>
      </c>
      <c r="B9" s="17">
        <v>6000</v>
      </c>
      <c r="C9" s="18">
        <f>B9/$B$10</f>
        <v>0.15789473684210525</v>
      </c>
      <c r="D9" s="19">
        <f>C9*54</f>
        <v>8.526315789473683</v>
      </c>
      <c r="E9" s="20">
        <f t="shared" si="0"/>
        <v>8</v>
      </c>
      <c r="F9" s="21">
        <v>9</v>
      </c>
      <c r="G9" s="19">
        <f>C9*55</f>
        <v>8.68421052631579</v>
      </c>
      <c r="H9" s="20">
        <f t="shared" si="0"/>
        <v>8</v>
      </c>
      <c r="I9" s="21">
        <v>8</v>
      </c>
      <c r="J9" s="1"/>
      <c r="K9" s="1"/>
      <c r="L9" s="1"/>
    </row>
    <row r="10" spans="1:12" ht="12.75">
      <c r="A10" s="22" t="s">
        <v>0</v>
      </c>
      <c r="B10" s="23">
        <f>SUM(B6:B9)</f>
        <v>38000</v>
      </c>
      <c r="C10" s="23"/>
      <c r="D10" s="24"/>
      <c r="E10" s="23">
        <f>SUM(E6:E9)</f>
        <v>52</v>
      </c>
      <c r="F10" s="23">
        <f>SUM(F6:F9)</f>
        <v>54</v>
      </c>
      <c r="G10" s="24"/>
      <c r="H10" s="23">
        <f>SUM(H6:H9)</f>
        <v>52</v>
      </c>
      <c r="I10" s="23">
        <f>SUM(I6:I9)</f>
        <v>55</v>
      </c>
      <c r="J10" s="1"/>
      <c r="K10" s="1"/>
      <c r="L10" s="1"/>
    </row>
    <row r="11" spans="1:12" ht="13.5" thickBot="1">
      <c r="A11" s="1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3"/>
      <c r="B12" s="4"/>
      <c r="C12" s="4"/>
      <c r="D12" s="4"/>
      <c r="E12" s="5"/>
      <c r="F12" s="1"/>
      <c r="G12" s="1"/>
      <c r="H12" s="1"/>
      <c r="I12" s="1"/>
      <c r="J12" s="1"/>
      <c r="K12" s="1"/>
      <c r="L12" s="1"/>
    </row>
    <row r="13" spans="1:12" ht="12.75">
      <c r="A13" s="6" t="s">
        <v>21</v>
      </c>
      <c r="B13" s="7"/>
      <c r="C13" s="7"/>
      <c r="D13" s="7"/>
      <c r="E13" s="8"/>
      <c r="F13" s="1"/>
      <c r="G13" s="1"/>
      <c r="H13" s="1"/>
      <c r="I13" s="1"/>
      <c r="J13" s="1"/>
      <c r="K13" s="1"/>
      <c r="L13" s="1"/>
    </row>
    <row r="14" spans="1:12" ht="13.5" thickBot="1">
      <c r="A14" s="9"/>
      <c r="B14" s="10"/>
      <c r="C14" s="10"/>
      <c r="D14" s="10"/>
      <c r="E14" s="11"/>
      <c r="F14" s="1"/>
      <c r="G14" s="1"/>
      <c r="H14" s="1"/>
      <c r="I14" s="1"/>
      <c r="J14" s="1"/>
      <c r="K14" s="1"/>
      <c r="L14" s="1"/>
    </row>
    <row r="15" spans="1:12" ht="12.75">
      <c r="A15" s="1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sheetProtection/>
  <printOptions/>
  <pageMargins left="0.75" right="0.75" top="1" bottom="1" header="0.5" footer="0.5"/>
  <pageSetup fitToHeight="1" fitToWidth="1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zoomScale="150" zoomScaleNormal="150" workbookViewId="0" topLeftCell="A1">
      <selection activeCell="I13" sqref="I13"/>
    </sheetView>
  </sheetViews>
  <sheetFormatPr defaultColWidth="11.00390625" defaultRowHeight="12.75"/>
  <cols>
    <col min="1" max="1" width="7.125" style="0" customWidth="1"/>
    <col min="2" max="2" width="9.375" style="0" customWidth="1"/>
    <col min="4" max="4" width="8.00390625" style="0" bestFit="1" customWidth="1"/>
    <col min="5" max="5" width="3.125" style="0" bestFit="1" customWidth="1"/>
    <col min="6" max="6" width="8.25390625" style="0" customWidth="1"/>
    <col min="7" max="7" width="7.00390625" style="0" bestFit="1" customWidth="1"/>
    <col min="8" max="8" width="9.75390625" style="0" bestFit="1" customWidth="1"/>
    <col min="9" max="9" width="6.875" style="0" bestFit="1" customWidth="1"/>
    <col min="10" max="10" width="8.00390625" style="0" bestFit="1" customWidth="1"/>
    <col min="11" max="11" width="3.125" style="0" bestFit="1" customWidth="1"/>
    <col min="12" max="12" width="8.375" style="0" bestFit="1" customWidth="1"/>
    <col min="14" max="14" width="13.25390625" style="0" customWidth="1"/>
    <col min="17" max="17" width="5.25390625" style="0" customWidth="1"/>
    <col min="19" max="19" width="5.75390625" style="0" customWidth="1"/>
  </cols>
  <sheetData>
    <row r="1" spans="1:14" ht="12.75">
      <c r="A1" s="1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>
      <c r="A2" s="32" t="s">
        <v>10</v>
      </c>
      <c r="C2" s="25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4"/>
      <c r="B4" s="15"/>
      <c r="C4" s="15"/>
      <c r="D4" s="15" t="s">
        <v>16</v>
      </c>
      <c r="E4" s="15"/>
      <c r="F4" s="15" t="s">
        <v>4</v>
      </c>
      <c r="G4" s="15" t="s">
        <v>17</v>
      </c>
      <c r="H4" s="15" t="s">
        <v>20</v>
      </c>
      <c r="I4" s="15"/>
      <c r="J4" s="15" t="s">
        <v>16</v>
      </c>
      <c r="K4" s="26"/>
      <c r="L4" s="15" t="s">
        <v>4</v>
      </c>
      <c r="M4" s="1"/>
      <c r="N4" s="1"/>
    </row>
    <row r="5" spans="1:14" ht="12.75">
      <c r="A5" s="14"/>
      <c r="B5" s="15" t="s">
        <v>3</v>
      </c>
      <c r="C5" s="15" t="s">
        <v>5</v>
      </c>
      <c r="D5" s="15" t="s">
        <v>2</v>
      </c>
      <c r="E5" s="15"/>
      <c r="F5" s="15" t="s">
        <v>1</v>
      </c>
      <c r="G5" s="15" t="s">
        <v>18</v>
      </c>
      <c r="H5" s="15" t="s">
        <v>3</v>
      </c>
      <c r="I5" s="15" t="s">
        <v>5</v>
      </c>
      <c r="J5" s="15" t="s">
        <v>2</v>
      </c>
      <c r="K5" s="26"/>
      <c r="L5" s="15" t="s">
        <v>1</v>
      </c>
      <c r="M5" s="1"/>
      <c r="N5" s="1"/>
    </row>
    <row r="6" spans="1:14" ht="12.75">
      <c r="A6" s="12" t="s">
        <v>6</v>
      </c>
      <c r="B6" s="17">
        <v>13000</v>
      </c>
      <c r="C6" s="18">
        <f>B6/$B$10</f>
        <v>0.34210526315789475</v>
      </c>
      <c r="D6" s="19">
        <f>C6*43</f>
        <v>14.710526315789474</v>
      </c>
      <c r="E6" s="20">
        <f>TRUNC(D6)</f>
        <v>14</v>
      </c>
      <c r="F6" s="27">
        <v>15</v>
      </c>
      <c r="G6" s="28">
        <v>0.11</v>
      </c>
      <c r="H6" s="2">
        <f>B6*(1+G6)</f>
        <v>14430.000000000002</v>
      </c>
      <c r="I6" s="18">
        <f>H6/$H$10</f>
        <v>0.33341035120147877</v>
      </c>
      <c r="J6" s="19">
        <f>I6*43</f>
        <v>14.336645101663587</v>
      </c>
      <c r="K6" s="20">
        <f>TRUNC(J6)</f>
        <v>14</v>
      </c>
      <c r="L6" s="27">
        <v>14</v>
      </c>
      <c r="M6" s="1"/>
      <c r="N6" s="1"/>
    </row>
    <row r="7" spans="1:14" ht="12.75">
      <c r="A7" s="12" t="s">
        <v>7</v>
      </c>
      <c r="B7" s="17">
        <v>15000</v>
      </c>
      <c r="C7" s="18">
        <f>B7/$B$10</f>
        <v>0.39473684210526316</v>
      </c>
      <c r="D7" s="19">
        <f>C7*43</f>
        <v>16.973684210526315</v>
      </c>
      <c r="E7" s="20">
        <f>TRUNC(D7)</f>
        <v>16</v>
      </c>
      <c r="F7" s="27">
        <v>17</v>
      </c>
      <c r="G7" s="28">
        <v>0.15</v>
      </c>
      <c r="H7" s="2">
        <f>B7*(1+G7)</f>
        <v>17250</v>
      </c>
      <c r="I7" s="18">
        <f>H7/$H$10</f>
        <v>0.3985674676524954</v>
      </c>
      <c r="J7" s="19">
        <f>I7*43</f>
        <v>17.138401109057302</v>
      </c>
      <c r="K7" s="20">
        <f>TRUNC(J7)</f>
        <v>17</v>
      </c>
      <c r="L7" s="27">
        <v>17</v>
      </c>
      <c r="M7" s="1"/>
      <c r="N7" s="1"/>
    </row>
    <row r="8" spans="1:14" ht="12.75">
      <c r="A8" s="12" t="s">
        <v>8</v>
      </c>
      <c r="B8" s="17">
        <v>4000</v>
      </c>
      <c r="C8" s="18">
        <f>B8/$B$10</f>
        <v>0.10526315789473684</v>
      </c>
      <c r="D8" s="19">
        <f>C8*43</f>
        <v>4.526315789473684</v>
      </c>
      <c r="E8" s="20">
        <f>TRUNC(D8)</f>
        <v>4</v>
      </c>
      <c r="F8" s="27">
        <v>4</v>
      </c>
      <c r="G8" s="28">
        <v>0.1</v>
      </c>
      <c r="H8" s="2">
        <f>B8*(1+G8)</f>
        <v>4400</v>
      </c>
      <c r="I8" s="18">
        <f>H8/$H$10</f>
        <v>0.10166358595194085</v>
      </c>
      <c r="J8" s="19">
        <f>I8*43</f>
        <v>4.371534195933457</v>
      </c>
      <c r="K8" s="20">
        <f>TRUNC(J8)</f>
        <v>4</v>
      </c>
      <c r="L8" s="27">
        <v>5</v>
      </c>
      <c r="M8" s="1"/>
      <c r="N8" s="1"/>
    </row>
    <row r="9" spans="1:14" ht="12.75">
      <c r="A9" s="12" t="s">
        <v>9</v>
      </c>
      <c r="B9" s="17">
        <v>6000</v>
      </c>
      <c r="C9" s="18">
        <f>B9/$B$10</f>
        <v>0.15789473684210525</v>
      </c>
      <c r="D9" s="19">
        <f>C9*43</f>
        <v>6.789473684210526</v>
      </c>
      <c r="E9" s="20">
        <f>TRUNC(D9)</f>
        <v>6</v>
      </c>
      <c r="F9" s="27">
        <v>7</v>
      </c>
      <c r="G9" s="28">
        <v>0.2</v>
      </c>
      <c r="H9" s="2">
        <f>B9*(1+G9)</f>
        <v>7200</v>
      </c>
      <c r="I9" s="18">
        <f>H9/$H$10</f>
        <v>0.16635859519408502</v>
      </c>
      <c r="J9" s="19">
        <f>I9*43</f>
        <v>7.153419593345656</v>
      </c>
      <c r="K9" s="20">
        <f>TRUNC(J9)</f>
        <v>7</v>
      </c>
      <c r="L9" s="27">
        <v>7</v>
      </c>
      <c r="M9" s="1"/>
      <c r="N9" s="1"/>
    </row>
    <row r="10" spans="1:14" ht="12.75">
      <c r="A10" s="22" t="s">
        <v>0</v>
      </c>
      <c r="B10" s="23">
        <f>SUM(B6:B9)</f>
        <v>38000</v>
      </c>
      <c r="C10" s="23">
        <f>SUM(C6:C9)</f>
        <v>1</v>
      </c>
      <c r="D10" s="24"/>
      <c r="E10" s="23">
        <f>SUM(E6:E9)</f>
        <v>40</v>
      </c>
      <c r="F10" s="23">
        <f>SUM(F6:F9)</f>
        <v>43</v>
      </c>
      <c r="G10" s="24"/>
      <c r="H10" s="23">
        <f>SUM(H6:H9)</f>
        <v>43280</v>
      </c>
      <c r="I10" s="24"/>
      <c r="J10" s="24"/>
      <c r="K10" s="23">
        <f>SUM(K6:K9)</f>
        <v>42</v>
      </c>
      <c r="L10" s="23">
        <f>SUM(L6:L9)</f>
        <v>43</v>
      </c>
      <c r="M10" s="1"/>
      <c r="N10" s="1"/>
    </row>
    <row r="11" spans="1:14" ht="13.5" thickBot="1">
      <c r="A11" s="1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3"/>
      <c r="B12" s="4"/>
      <c r="C12" s="4"/>
      <c r="D12" s="5"/>
      <c r="E12" s="1"/>
      <c r="F12" s="1"/>
      <c r="G12" s="1"/>
      <c r="H12" s="1"/>
      <c r="I12" s="1">
        <f>H10/B10</f>
        <v>1.1389473684210527</v>
      </c>
      <c r="J12" s="1"/>
      <c r="K12" s="1"/>
      <c r="L12" s="1"/>
      <c r="M12" s="1"/>
      <c r="N12" s="1"/>
    </row>
    <row r="13" spans="1:14" ht="12.75">
      <c r="A13" s="6" t="s">
        <v>22</v>
      </c>
      <c r="B13" s="7"/>
      <c r="C13" s="7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3.5" thickBot="1">
      <c r="A14" s="9"/>
      <c r="B14" s="10"/>
      <c r="C14" s="10"/>
      <c r="D14" s="1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2"/>
      <c r="B16" s="1"/>
      <c r="C16" s="1"/>
      <c r="D16" s="1"/>
      <c r="E16" s="1"/>
      <c r="F16" s="15"/>
      <c r="G16" s="15" t="s">
        <v>17</v>
      </c>
      <c r="H16" s="15" t="s">
        <v>20</v>
      </c>
      <c r="I16" s="15"/>
      <c r="J16" s="15" t="s">
        <v>16</v>
      </c>
      <c r="K16" s="26"/>
      <c r="L16" s="15" t="s">
        <v>4</v>
      </c>
      <c r="M16" s="1"/>
      <c r="N16" s="1"/>
    </row>
    <row r="17" spans="1:14" ht="12.75">
      <c r="A17" s="12"/>
      <c r="B17" s="1"/>
      <c r="C17" s="1"/>
      <c r="D17" s="1"/>
      <c r="E17" s="1"/>
      <c r="F17" s="15"/>
      <c r="G17" s="15" t="s">
        <v>18</v>
      </c>
      <c r="H17" s="15" t="s">
        <v>3</v>
      </c>
      <c r="I17" s="15" t="s">
        <v>5</v>
      </c>
      <c r="J17" s="15" t="s">
        <v>2</v>
      </c>
      <c r="K17" s="26"/>
      <c r="L17" s="15" t="s">
        <v>1</v>
      </c>
      <c r="M17" s="1"/>
      <c r="N17" s="1"/>
    </row>
    <row r="18" spans="1:14" ht="12.75">
      <c r="A18" s="12"/>
      <c r="B18" s="1"/>
      <c r="C18" s="1"/>
      <c r="D18" s="1"/>
      <c r="E18" s="1"/>
      <c r="F18" s="29" t="s">
        <v>6</v>
      </c>
      <c r="G18" s="28">
        <v>0.11</v>
      </c>
      <c r="H18" s="2">
        <f>B6*(1+G18)</f>
        <v>14430.000000000002</v>
      </c>
      <c r="I18" s="18">
        <f>H18/$H$22</f>
        <v>0.33573755234993025</v>
      </c>
      <c r="J18" s="19">
        <f>I18*43</f>
        <v>14.436714751047</v>
      </c>
      <c r="K18" s="20">
        <f>TRUNC(J18)</f>
        <v>14</v>
      </c>
      <c r="L18" s="27">
        <v>15</v>
      </c>
      <c r="M18" s="1"/>
      <c r="N18" s="1"/>
    </row>
    <row r="19" spans="1:14" ht="12.75">
      <c r="A19" s="12"/>
      <c r="B19" s="1"/>
      <c r="C19" s="1"/>
      <c r="D19" s="1"/>
      <c r="E19" s="1"/>
      <c r="F19" s="29" t="s">
        <v>7</v>
      </c>
      <c r="G19" s="28">
        <v>0.13</v>
      </c>
      <c r="H19" s="2">
        <f>B7*(1+G19)</f>
        <v>16950</v>
      </c>
      <c r="I19" s="18">
        <f>H19/$H$22</f>
        <v>0.39436947417403445</v>
      </c>
      <c r="J19" s="19">
        <f>I19*43</f>
        <v>16.95788738948348</v>
      </c>
      <c r="K19" s="20">
        <f>TRUNC(J19)</f>
        <v>16</v>
      </c>
      <c r="L19" s="27">
        <v>17</v>
      </c>
      <c r="M19" s="1"/>
      <c r="N19" s="1"/>
    </row>
    <row r="20" spans="1:14" ht="12.75">
      <c r="A20" s="12"/>
      <c r="B20" s="1"/>
      <c r="C20" s="1"/>
      <c r="D20" s="1"/>
      <c r="E20" s="1"/>
      <c r="F20" s="29" t="s">
        <v>8</v>
      </c>
      <c r="G20" s="28">
        <v>0.1</v>
      </c>
      <c r="H20" s="2">
        <f>B8*(1+G20)</f>
        <v>4400</v>
      </c>
      <c r="I20" s="18">
        <f>H20/$H$22</f>
        <v>0.10237319683573755</v>
      </c>
      <c r="J20" s="19">
        <f>I20*43</f>
        <v>4.402047463936714</v>
      </c>
      <c r="K20" s="20">
        <f>TRUNC(J20)</f>
        <v>4</v>
      </c>
      <c r="L20" s="27">
        <v>4</v>
      </c>
      <c r="M20" s="1"/>
      <c r="N20" s="1"/>
    </row>
    <row r="21" spans="1:14" ht="12.75">
      <c r="A21" s="12"/>
      <c r="B21" s="1"/>
      <c r="C21" s="1"/>
      <c r="D21" s="1"/>
      <c r="E21" s="1"/>
      <c r="F21" s="29" t="s">
        <v>9</v>
      </c>
      <c r="G21" s="28">
        <v>0.2</v>
      </c>
      <c r="H21" s="2">
        <f>B9*(1+G21)</f>
        <v>7200</v>
      </c>
      <c r="I21" s="18">
        <f>H21/$H$22</f>
        <v>0.16751977664029782</v>
      </c>
      <c r="J21" s="19">
        <f>I21*43</f>
        <v>7.203350395532807</v>
      </c>
      <c r="K21" s="20">
        <f>TRUNC(J21)</f>
        <v>7</v>
      </c>
      <c r="L21" s="27">
        <v>7</v>
      </c>
      <c r="M21" s="1"/>
      <c r="N21" s="1"/>
    </row>
    <row r="22" spans="1:14" ht="12.75">
      <c r="A22" s="12"/>
      <c r="B22" s="1"/>
      <c r="C22" s="1"/>
      <c r="D22" s="1"/>
      <c r="E22" s="1"/>
      <c r="F22" s="24"/>
      <c r="G22" s="24"/>
      <c r="H22" s="23">
        <f>SUM(H18:H21)</f>
        <v>42980</v>
      </c>
      <c r="I22" s="24"/>
      <c r="J22" s="24"/>
      <c r="K22" s="23">
        <f>SUM(K18:K21)</f>
        <v>41</v>
      </c>
      <c r="L22" s="23">
        <f>SUM(L18:L21)</f>
        <v>43</v>
      </c>
      <c r="M22" s="1"/>
      <c r="N22" s="1"/>
    </row>
    <row r="23" spans="1:14" ht="13.5" thickBot="1">
      <c r="A23" s="12"/>
      <c r="B23" s="1"/>
      <c r="C23" s="1"/>
      <c r="D23" s="30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3"/>
      <c r="B24" s="4"/>
      <c r="C24" s="4"/>
      <c r="D24" s="4"/>
      <c r="E24" s="4"/>
      <c r="F24" s="4"/>
      <c r="G24" s="4"/>
      <c r="H24" s="5"/>
      <c r="I24" s="1"/>
      <c r="J24" s="1"/>
      <c r="K24" s="1"/>
      <c r="L24" s="1"/>
      <c r="M24" s="1"/>
      <c r="N24" s="1"/>
    </row>
    <row r="25" spans="1:14" ht="12.75">
      <c r="A25" s="6" t="s">
        <v>23</v>
      </c>
      <c r="B25" s="7"/>
      <c r="C25" s="7"/>
      <c r="D25" s="7"/>
      <c r="E25" s="7"/>
      <c r="F25" s="7"/>
      <c r="G25" s="7"/>
      <c r="H25" s="33"/>
      <c r="I25" s="1"/>
      <c r="J25" s="1"/>
      <c r="K25" s="1"/>
      <c r="L25" s="1"/>
      <c r="M25" s="1"/>
      <c r="N25" s="1"/>
    </row>
    <row r="26" spans="1:14" ht="13.5" thickBot="1">
      <c r="A26" s="9"/>
      <c r="B26" s="10"/>
      <c r="C26" s="10"/>
      <c r="D26" s="10"/>
      <c r="E26" s="10"/>
      <c r="F26" s="10"/>
      <c r="G26" s="10"/>
      <c r="H26" s="34"/>
      <c r="I26" s="1"/>
      <c r="J26" s="1"/>
      <c r="K26" s="1"/>
      <c r="L26" s="1"/>
      <c r="M26" s="1"/>
      <c r="N26" s="1"/>
    </row>
    <row r="27" spans="1:14" ht="12.75">
      <c r="A27" s="12"/>
      <c r="B27" s="1"/>
      <c r="C27" s="1"/>
      <c r="D27" s="30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printOptions/>
  <pageMargins left="0.75" right="0.75" top="1" bottom="1" header="0.5" footer="0.5"/>
  <pageSetup fitToHeight="1" fitToWidth="1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showGridLines="0" zoomScale="150" zoomScaleNormal="150" workbookViewId="0" topLeftCell="A1">
      <selection activeCell="I10" sqref="I10"/>
    </sheetView>
  </sheetViews>
  <sheetFormatPr defaultColWidth="11.00390625" defaultRowHeight="12.75"/>
  <cols>
    <col min="1" max="1" width="7.125" style="0" customWidth="1"/>
    <col min="2" max="2" width="10.375" style="0" customWidth="1"/>
    <col min="4" max="4" width="11.375" style="0" bestFit="1" customWidth="1"/>
    <col min="5" max="5" width="7.00390625" style="0" customWidth="1"/>
    <col min="6" max="6" width="8.25390625" style="0" bestFit="1" customWidth="1"/>
    <col min="8" max="8" width="10.375" style="0" customWidth="1"/>
    <col min="9" max="9" width="10.875" style="0" customWidth="1"/>
    <col min="11" max="11" width="6.75390625" style="0" customWidth="1"/>
    <col min="14" max="14" width="13.25390625" style="0" customWidth="1"/>
    <col min="17" max="17" width="5.25390625" style="0" customWidth="1"/>
    <col min="19" max="19" width="5.75390625" style="0" customWidth="1"/>
  </cols>
  <sheetData>
    <row r="2" spans="1:13" ht="18">
      <c r="A2" s="35" t="s">
        <v>11</v>
      </c>
      <c r="C2" s="19"/>
      <c r="D2" s="30"/>
      <c r="E2" s="1"/>
      <c r="F2" s="1"/>
      <c r="G2" s="1"/>
      <c r="H2" s="1"/>
      <c r="I2" s="1"/>
      <c r="J2" s="1"/>
      <c r="K2" s="1"/>
      <c r="L2" s="1"/>
      <c r="M2" s="13"/>
    </row>
    <row r="3" spans="1:13" ht="18">
      <c r="A3" s="35"/>
      <c r="C3" s="19"/>
      <c r="D3" s="30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4"/>
      <c r="B4" s="36"/>
      <c r="C4" s="36"/>
      <c r="D4" s="36" t="s">
        <v>14</v>
      </c>
      <c r="E4" s="36"/>
      <c r="F4" s="36" t="s">
        <v>4</v>
      </c>
      <c r="G4" s="1"/>
      <c r="H4" s="1"/>
      <c r="I4" s="1"/>
      <c r="J4" s="1"/>
      <c r="K4" s="1"/>
      <c r="L4" s="1"/>
      <c r="M4" s="1"/>
    </row>
    <row r="5" spans="1:13" ht="12.75">
      <c r="A5" s="14"/>
      <c r="B5" s="36" t="s">
        <v>3</v>
      </c>
      <c r="C5" s="36" t="s">
        <v>5</v>
      </c>
      <c r="D5" s="36" t="s">
        <v>2</v>
      </c>
      <c r="E5" s="36"/>
      <c r="F5" s="36" t="s">
        <v>1</v>
      </c>
      <c r="G5" s="1"/>
      <c r="H5" s="1"/>
      <c r="I5" s="1"/>
      <c r="J5" s="1"/>
      <c r="K5" s="1"/>
      <c r="L5" s="1"/>
      <c r="M5" s="1"/>
    </row>
    <row r="6" spans="1:13" ht="12.75">
      <c r="A6" s="16" t="s">
        <v>6</v>
      </c>
      <c r="B6" s="37">
        <v>13000</v>
      </c>
      <c r="C6" s="38">
        <v>0.342105263157895</v>
      </c>
      <c r="D6" s="39">
        <v>18.473684210526315</v>
      </c>
      <c r="E6" s="40">
        <v>18</v>
      </c>
      <c r="F6" s="41">
        <v>18</v>
      </c>
      <c r="G6" s="1"/>
      <c r="H6" s="1"/>
      <c r="I6" s="1"/>
      <c r="J6" s="1"/>
      <c r="K6" s="1"/>
      <c r="L6" s="1"/>
      <c r="M6" s="1"/>
    </row>
    <row r="7" spans="1:13" ht="12.75">
      <c r="A7" s="16" t="s">
        <v>7</v>
      </c>
      <c r="B7" s="37">
        <v>15000</v>
      </c>
      <c r="C7" s="38">
        <v>0.394736842105263</v>
      </c>
      <c r="D7" s="39">
        <v>21.31578947368421</v>
      </c>
      <c r="E7" s="40">
        <v>21</v>
      </c>
      <c r="F7" s="41">
        <v>21</v>
      </c>
      <c r="G7" s="1"/>
      <c r="H7" s="1"/>
      <c r="I7" s="1"/>
      <c r="J7" s="1"/>
      <c r="K7" s="1"/>
      <c r="L7" s="1"/>
      <c r="M7" s="1"/>
    </row>
    <row r="8" spans="1:13" ht="12.75">
      <c r="A8" s="16" t="s">
        <v>8</v>
      </c>
      <c r="B8" s="37">
        <v>4000</v>
      </c>
      <c r="C8" s="38">
        <v>0.105263157894737</v>
      </c>
      <c r="D8" s="39">
        <v>5.684210526315787</v>
      </c>
      <c r="E8" s="40">
        <v>5</v>
      </c>
      <c r="F8" s="41">
        <v>6</v>
      </c>
      <c r="G8" s="1"/>
      <c r="H8" s="1"/>
      <c r="I8" s="1"/>
      <c r="J8" s="1"/>
      <c r="K8" s="1"/>
      <c r="L8" s="1"/>
      <c r="M8" s="1"/>
    </row>
    <row r="9" spans="1:13" ht="12.75">
      <c r="A9" s="16" t="s">
        <v>9</v>
      </c>
      <c r="B9" s="37">
        <v>6000</v>
      </c>
      <c r="C9" s="38">
        <v>0.157894736842105</v>
      </c>
      <c r="D9" s="39">
        <v>8.526315789473681</v>
      </c>
      <c r="E9" s="40">
        <v>8</v>
      </c>
      <c r="F9" s="41">
        <v>9</v>
      </c>
      <c r="G9" s="1"/>
      <c r="H9" s="1"/>
      <c r="I9" s="1"/>
      <c r="J9" s="1"/>
      <c r="K9" s="1"/>
      <c r="L9" s="1"/>
      <c r="M9" s="1"/>
    </row>
    <row r="10" spans="1:13" ht="12.75">
      <c r="A10" s="22" t="s">
        <v>0</v>
      </c>
      <c r="B10" s="42">
        <v>38000</v>
      </c>
      <c r="C10" s="42"/>
      <c r="D10" s="43"/>
      <c r="E10" s="42">
        <v>52</v>
      </c>
      <c r="F10" s="42">
        <v>54</v>
      </c>
      <c r="G10" s="1"/>
      <c r="H10" s="1"/>
      <c r="I10" s="1"/>
      <c r="J10" s="1"/>
      <c r="K10" s="1"/>
      <c r="L10" s="1"/>
      <c r="M10" s="1"/>
    </row>
    <row r="11" spans="3:13" ht="12.75">
      <c r="C11" s="19">
        <f>B10/F10</f>
        <v>703.7037037037037</v>
      </c>
      <c r="D11" s="30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25"/>
      <c r="C12" s="19"/>
      <c r="D12" s="30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25" t="s">
        <v>24</v>
      </c>
      <c r="C13" s="19">
        <f>B10/F10</f>
        <v>703.7037037037037</v>
      </c>
      <c r="D13" s="30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25" t="s">
        <v>25</v>
      </c>
      <c r="C14" s="19">
        <v>7450</v>
      </c>
      <c r="D14" s="30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25" t="s">
        <v>26</v>
      </c>
      <c r="C15" s="19">
        <f>C14/C13</f>
        <v>10.586842105263157</v>
      </c>
      <c r="D15" s="30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25"/>
      <c r="C16" s="19"/>
      <c r="D16" s="30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25"/>
      <c r="C17" s="19"/>
      <c r="D17" s="30"/>
      <c r="E17" s="1"/>
      <c r="F17" s="1"/>
      <c r="G17" s="1"/>
      <c r="J17" s="1"/>
      <c r="K17" s="1"/>
      <c r="L17" s="1"/>
      <c r="M17" s="1"/>
    </row>
    <row r="18" spans="1:13" ht="12.75">
      <c r="A18" s="25"/>
      <c r="C18" s="19"/>
      <c r="D18" s="30"/>
      <c r="E18" s="1"/>
      <c r="F18" s="1"/>
      <c r="G18" s="1"/>
      <c r="J18" s="1"/>
      <c r="K18" s="1"/>
      <c r="L18" s="1"/>
      <c r="M18" s="1"/>
    </row>
    <row r="19" spans="1:13" ht="12.75">
      <c r="A19" s="12"/>
      <c r="B19" s="1"/>
      <c r="C19" s="1"/>
      <c r="D19" s="1"/>
      <c r="E19" s="1"/>
      <c r="F19" s="1"/>
      <c r="G19" s="1"/>
      <c r="J19" s="1"/>
      <c r="K19" s="1"/>
      <c r="L19" s="1"/>
      <c r="M19" s="1"/>
    </row>
    <row r="20" spans="1:13" ht="12.75">
      <c r="A20" s="14"/>
      <c r="B20" s="15"/>
      <c r="C20" s="15"/>
      <c r="D20" s="15" t="s">
        <v>19</v>
      </c>
      <c r="E20" s="15"/>
      <c r="F20" s="15" t="s">
        <v>4</v>
      </c>
      <c r="G20" s="1"/>
      <c r="J20" s="1"/>
      <c r="K20" s="1"/>
      <c r="L20" s="1"/>
      <c r="M20" s="1"/>
    </row>
    <row r="21" spans="1:13" ht="12.75">
      <c r="A21" s="14"/>
      <c r="B21" s="15" t="s">
        <v>3</v>
      </c>
      <c r="C21" s="15" t="s">
        <v>5</v>
      </c>
      <c r="D21" s="15" t="s">
        <v>2</v>
      </c>
      <c r="E21" s="15"/>
      <c r="F21" s="15" t="s">
        <v>1</v>
      </c>
      <c r="G21" s="1"/>
      <c r="J21" s="1"/>
      <c r="K21" s="1"/>
      <c r="L21" s="1"/>
      <c r="M21" s="1"/>
    </row>
    <row r="22" spans="1:13" ht="12.75">
      <c r="A22" s="12" t="s">
        <v>6</v>
      </c>
      <c r="B22" s="17">
        <v>13000</v>
      </c>
      <c r="C22" s="31">
        <f>B22/$B$27</f>
        <v>0.28602860286028603</v>
      </c>
      <c r="D22" s="30">
        <f>C22*65</f>
        <v>18.59185918591859</v>
      </c>
      <c r="E22" s="20">
        <f>TRUNC(D22)</f>
        <v>18</v>
      </c>
      <c r="F22" s="27">
        <v>19</v>
      </c>
      <c r="G22" s="1"/>
      <c r="J22" s="1"/>
      <c r="K22" s="1"/>
      <c r="L22" s="1"/>
      <c r="M22" s="1"/>
    </row>
    <row r="23" spans="1:13" ht="12.75">
      <c r="A23" s="12" t="s">
        <v>7</v>
      </c>
      <c r="B23" s="17">
        <v>15000</v>
      </c>
      <c r="C23" s="31">
        <f>B23/$B$27</f>
        <v>0.33003300330033003</v>
      </c>
      <c r="D23" s="30">
        <f>C23*65</f>
        <v>21.45214521452145</v>
      </c>
      <c r="E23" s="20">
        <f>TRUNC(D23)</f>
        <v>21</v>
      </c>
      <c r="F23" s="27">
        <v>21</v>
      </c>
      <c r="G23" s="1"/>
      <c r="J23" s="1"/>
      <c r="K23" s="1"/>
      <c r="L23" s="1"/>
      <c r="M23" s="1"/>
    </row>
    <row r="24" spans="1:13" ht="12.75">
      <c r="A24" s="12" t="s">
        <v>8</v>
      </c>
      <c r="B24" s="17">
        <v>4000</v>
      </c>
      <c r="C24" s="31">
        <f>B24/$B$27</f>
        <v>0.08800880088008801</v>
      </c>
      <c r="D24" s="30">
        <f>C24*65</f>
        <v>5.720572057205721</v>
      </c>
      <c r="E24" s="20">
        <f>TRUNC(D24)</f>
        <v>5</v>
      </c>
      <c r="F24" s="27">
        <v>6</v>
      </c>
      <c r="G24" s="1"/>
      <c r="J24" s="1"/>
      <c r="K24" s="1"/>
      <c r="L24" s="1"/>
      <c r="M24" s="1"/>
    </row>
    <row r="25" spans="1:13" ht="12.75">
      <c r="A25" s="12" t="s">
        <v>9</v>
      </c>
      <c r="B25" s="17">
        <v>6000</v>
      </c>
      <c r="C25" s="31">
        <f>B25/$B$27</f>
        <v>0.132013201320132</v>
      </c>
      <c r="D25" s="30">
        <f>C25*65</f>
        <v>8.58085808580858</v>
      </c>
      <c r="E25" s="20">
        <f>TRUNC(D25)</f>
        <v>8</v>
      </c>
      <c r="F25" s="27">
        <v>8</v>
      </c>
      <c r="G25" s="1"/>
      <c r="J25" s="1"/>
      <c r="K25" s="1"/>
      <c r="L25" s="1"/>
      <c r="M25" s="1"/>
    </row>
    <row r="26" spans="1:13" ht="12.75">
      <c r="A26" s="12" t="s">
        <v>12</v>
      </c>
      <c r="B26" s="17">
        <v>7450</v>
      </c>
      <c r="C26" s="31">
        <f>B26/$B$27</f>
        <v>0.1639163916391639</v>
      </c>
      <c r="D26" s="30">
        <f>C26*65</f>
        <v>10.654565456545654</v>
      </c>
      <c r="E26" s="20">
        <f>TRUNC(D26)</f>
        <v>10</v>
      </c>
      <c r="F26" s="27">
        <v>11</v>
      </c>
      <c r="G26" s="1"/>
      <c r="J26" s="1"/>
      <c r="K26" s="1"/>
      <c r="L26" s="1"/>
      <c r="M26" s="1"/>
    </row>
    <row r="27" spans="1:13" ht="12.75">
      <c r="A27" s="22" t="s">
        <v>0</v>
      </c>
      <c r="B27" s="23">
        <f>SUM(B22:B26)</f>
        <v>45450</v>
      </c>
      <c r="C27" s="24"/>
      <c r="D27" s="24"/>
      <c r="E27" s="23">
        <f>SUM(E22:E26)</f>
        <v>62</v>
      </c>
      <c r="F27" s="23">
        <f>SUM(F22:F26)</f>
        <v>65</v>
      </c>
      <c r="G27" s="1"/>
      <c r="J27" s="1"/>
      <c r="K27" s="1"/>
      <c r="L27" s="1"/>
      <c r="M27" s="1"/>
    </row>
    <row r="28" spans="1:13" ht="13.5" thickBot="1">
      <c r="A28" s="12"/>
      <c r="B28" s="1"/>
      <c r="C28" s="1"/>
      <c r="D28" s="1"/>
      <c r="E28" s="1"/>
      <c r="F28" s="1"/>
      <c r="G28" s="1"/>
      <c r="J28" s="1"/>
      <c r="K28" s="1"/>
      <c r="L28" s="1"/>
      <c r="M28" s="1"/>
    </row>
    <row r="29" spans="1:13" ht="12.75">
      <c r="A29" s="3"/>
      <c r="B29" s="4"/>
      <c r="C29" s="4"/>
      <c r="D29" s="4"/>
      <c r="E29" s="4"/>
      <c r="F29" s="5"/>
      <c r="G29" s="1"/>
      <c r="H29" s="1"/>
      <c r="I29" s="1"/>
      <c r="J29" s="1"/>
      <c r="K29" s="1"/>
      <c r="L29" s="1"/>
      <c r="M29" s="1"/>
    </row>
    <row r="30" spans="1:13" ht="12.75">
      <c r="A30" s="6" t="s">
        <v>27</v>
      </c>
      <c r="B30" s="7"/>
      <c r="C30" s="7"/>
      <c r="D30" s="7"/>
      <c r="E30" s="7"/>
      <c r="F30" s="8"/>
      <c r="G30" s="1"/>
      <c r="H30" s="1"/>
      <c r="I30" s="1"/>
      <c r="J30" s="1"/>
      <c r="K30" s="1"/>
      <c r="L30" s="1"/>
      <c r="M30" s="1"/>
    </row>
    <row r="31" spans="1:13" ht="13.5" thickBot="1">
      <c r="A31" s="9"/>
      <c r="B31" s="10"/>
      <c r="C31" s="10"/>
      <c r="D31" s="10"/>
      <c r="E31" s="10"/>
      <c r="F31" s="11"/>
      <c r="G31" s="1"/>
      <c r="H31" s="1"/>
      <c r="I31" s="1"/>
      <c r="J31" s="1"/>
      <c r="K31" s="1"/>
      <c r="L31" s="1"/>
      <c r="M31" s="1"/>
    </row>
    <row r="32" spans="1:13" ht="12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9:13" ht="12.75">
      <c r="I36" s="1"/>
      <c r="J36" s="1"/>
      <c r="K36" s="1"/>
      <c r="L36" s="1"/>
      <c r="M36" s="1"/>
    </row>
    <row r="37" spans="9:13" ht="12.75">
      <c r="I37" s="1"/>
      <c r="J37" s="1"/>
      <c r="K37" s="1"/>
      <c r="L37" s="1"/>
      <c r="M37" s="1"/>
    </row>
    <row r="38" spans="9:13" ht="12.75">
      <c r="I38" s="1"/>
      <c r="J38" s="1"/>
      <c r="K38" s="1"/>
      <c r="L38" s="1"/>
      <c r="M38" s="1"/>
    </row>
    <row r="39" spans="9:13" ht="12.75">
      <c r="I39" s="1"/>
      <c r="J39" s="1"/>
      <c r="K39" s="1"/>
      <c r="L39" s="1"/>
      <c r="M39" s="1"/>
    </row>
    <row r="40" spans="9:13" ht="12.75">
      <c r="I40" s="1"/>
      <c r="J40" s="1"/>
      <c r="K40" s="1"/>
      <c r="L40" s="1"/>
      <c r="M40" s="1"/>
    </row>
  </sheetData>
  <sheetProtection/>
  <printOptions/>
  <pageMargins left="0.75" right="0.75" top="1" bottom="1" header="0.5" footer="0.5"/>
  <pageSetup fitToHeight="1" fitToWidth="1" orientation="landscape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="150" zoomScaleNormal="150" workbookViewId="0" topLeftCell="A1">
      <selection activeCell="C17" sqref="C17"/>
    </sheetView>
  </sheetViews>
  <sheetFormatPr defaultColWidth="11.00390625" defaultRowHeight="12.75"/>
  <cols>
    <col min="1" max="1" width="9.125" style="0" customWidth="1"/>
    <col min="2" max="2" width="9.75390625" style="0" bestFit="1" customWidth="1"/>
    <col min="3" max="3" width="8.125" style="0" bestFit="1" customWidth="1"/>
    <col min="4" max="4" width="8.00390625" style="0" customWidth="1"/>
    <col min="5" max="5" width="11.625" style="0" customWidth="1"/>
    <col min="6" max="6" width="9.375" style="46" bestFit="1" customWidth="1"/>
    <col min="7" max="7" width="6.25390625" style="0" bestFit="1" customWidth="1"/>
    <col min="8" max="8" width="11.625" style="0" customWidth="1"/>
    <col min="9" max="9" width="9.375" style="46" bestFit="1" customWidth="1"/>
    <col min="10" max="10" width="8.00390625" style="0" bestFit="1" customWidth="1"/>
    <col min="11" max="11" width="6.75390625" style="0" customWidth="1"/>
  </cols>
  <sheetData>
    <row r="1" spans="1:3" ht="12.75">
      <c r="A1" s="44"/>
      <c r="B1" s="45"/>
      <c r="C1" s="45"/>
    </row>
    <row r="3" spans="1:6" ht="12.75">
      <c r="A3" s="36"/>
      <c r="B3" s="36"/>
      <c r="C3" s="36"/>
      <c r="D3" s="36" t="s">
        <v>15</v>
      </c>
      <c r="E3" s="36"/>
      <c r="F3" s="36" t="s">
        <v>4</v>
      </c>
    </row>
    <row r="4" spans="1:6" ht="12.75">
      <c r="A4" s="36"/>
      <c r="B4" s="36" t="s">
        <v>3</v>
      </c>
      <c r="C4" s="36" t="s">
        <v>5</v>
      </c>
      <c r="D4" s="36" t="s">
        <v>2</v>
      </c>
      <c r="E4" s="36"/>
      <c r="F4" s="36" t="s">
        <v>1</v>
      </c>
    </row>
    <row r="5" spans="1:6" ht="12.75">
      <c r="A5" s="46" t="s">
        <v>6</v>
      </c>
      <c r="B5" s="37">
        <v>13000</v>
      </c>
      <c r="C5" s="47">
        <f>B5/$B$9</f>
        <v>0.34210526315789475</v>
      </c>
      <c r="D5" s="39">
        <f>C5*55</f>
        <v>18.815789473684212</v>
      </c>
      <c r="E5" s="40">
        <f>TRUNC(D5)</f>
        <v>18</v>
      </c>
      <c r="F5" s="48">
        <v>19</v>
      </c>
    </row>
    <row r="6" spans="1:6" ht="12.75">
      <c r="A6" s="46" t="s">
        <v>7</v>
      </c>
      <c r="B6" s="37">
        <v>15000</v>
      </c>
      <c r="C6" s="47">
        <f>B6/$B$9</f>
        <v>0.39473684210526316</v>
      </c>
      <c r="D6" s="39">
        <f>C6*55</f>
        <v>21.710526315789473</v>
      </c>
      <c r="E6" s="40">
        <f>TRUNC(D6)</f>
        <v>21</v>
      </c>
      <c r="F6" s="48">
        <v>22</v>
      </c>
    </row>
    <row r="7" spans="1:6" ht="12.75">
      <c r="A7" s="46" t="s">
        <v>8</v>
      </c>
      <c r="B7" s="37">
        <v>4000</v>
      </c>
      <c r="C7" s="47">
        <f>B7/$B$9</f>
        <v>0.10526315789473684</v>
      </c>
      <c r="D7" s="39">
        <f>C7*55</f>
        <v>5.789473684210526</v>
      </c>
      <c r="E7" s="40">
        <f>TRUNC(D7)</f>
        <v>5</v>
      </c>
      <c r="F7" s="48">
        <v>6</v>
      </c>
    </row>
    <row r="8" spans="1:6" ht="12.75">
      <c r="A8" s="46" t="s">
        <v>9</v>
      </c>
      <c r="B8" s="37">
        <v>6000</v>
      </c>
      <c r="C8" s="47">
        <f>B8/$B$9</f>
        <v>0.15789473684210525</v>
      </c>
      <c r="D8" s="39">
        <f>C8*55</f>
        <v>8.68421052631579</v>
      </c>
      <c r="E8" s="40">
        <f>TRUNC(D8)</f>
        <v>8</v>
      </c>
      <c r="F8" s="48">
        <v>8</v>
      </c>
    </row>
    <row r="9" spans="1:6" ht="12.75">
      <c r="A9" s="43" t="s">
        <v>0</v>
      </c>
      <c r="B9" s="42">
        <f>SUM(B5:B8)</f>
        <v>38000</v>
      </c>
      <c r="C9" s="42"/>
      <c r="D9" s="43"/>
      <c r="E9" s="42">
        <f>SUM(E5:E8)</f>
        <v>52</v>
      </c>
      <c r="F9" s="49">
        <f>SUM(F5:F8)</f>
        <v>55</v>
      </c>
    </row>
    <row r="10" spans="1:9" s="53" customFormat="1" ht="12.75">
      <c r="A10" s="50"/>
      <c r="B10" s="51"/>
      <c r="C10" s="51"/>
      <c r="D10" s="50"/>
      <c r="E10" s="51"/>
      <c r="F10" s="52"/>
      <c r="I10" s="54"/>
    </row>
    <row r="11" spans="1:9" s="53" customFormat="1" ht="12.75">
      <c r="A11" s="50"/>
      <c r="B11" s="51"/>
      <c r="C11" s="51"/>
      <c r="D11" s="50"/>
      <c r="E11" s="51"/>
      <c r="F11" s="52"/>
      <c r="I11" s="54"/>
    </row>
    <row r="12" spans="1:9" s="53" customFormat="1" ht="12.75">
      <c r="A12" s="50"/>
      <c r="B12" s="51"/>
      <c r="C12" s="51"/>
      <c r="D12" s="50"/>
      <c r="E12" s="51"/>
      <c r="F12" s="52"/>
      <c r="I12" s="54"/>
    </row>
    <row r="14" ht="12.75">
      <c r="A14" s="55" t="s">
        <v>28</v>
      </c>
    </row>
    <row r="16" spans="1:10" ht="12.75">
      <c r="A16" s="36"/>
      <c r="B16" s="36" t="s">
        <v>29</v>
      </c>
      <c r="C16" s="56">
        <v>1100</v>
      </c>
      <c r="D16" s="57" t="s">
        <v>30</v>
      </c>
      <c r="E16" s="58" t="s">
        <v>31</v>
      </c>
      <c r="F16" s="59" t="s">
        <v>32</v>
      </c>
      <c r="G16" s="60" t="s">
        <v>30</v>
      </c>
      <c r="H16" s="58" t="s">
        <v>31</v>
      </c>
      <c r="I16" s="59" t="s">
        <v>32</v>
      </c>
      <c r="J16" s="61" t="s">
        <v>33</v>
      </c>
    </row>
    <row r="17" spans="1:10" ht="12.75">
      <c r="A17" s="36"/>
      <c r="B17" s="36" t="s">
        <v>3</v>
      </c>
      <c r="C17" s="36" t="s">
        <v>34</v>
      </c>
      <c r="D17" s="62" t="s">
        <v>35</v>
      </c>
      <c r="E17" s="63" t="s">
        <v>36</v>
      </c>
      <c r="F17" s="64" t="s">
        <v>37</v>
      </c>
      <c r="G17" s="65" t="s">
        <v>38</v>
      </c>
      <c r="H17" s="63" t="s">
        <v>36</v>
      </c>
      <c r="I17" s="64" t="s">
        <v>37</v>
      </c>
      <c r="J17" s="66" t="s">
        <v>1</v>
      </c>
    </row>
    <row r="18" spans="1:10" ht="12.75">
      <c r="A18" s="46" t="s">
        <v>6</v>
      </c>
      <c r="B18" s="37">
        <v>13000</v>
      </c>
      <c r="C18" s="67">
        <f>B18/$C$16</f>
        <v>11.818181818181818</v>
      </c>
      <c r="D18" s="68">
        <f>TRUNC(C18)</f>
        <v>11</v>
      </c>
      <c r="E18" s="69">
        <f>B18/D18</f>
        <v>1181.8181818181818</v>
      </c>
      <c r="F18" s="70">
        <f>E18-$C$16</f>
        <v>81.81818181818176</v>
      </c>
      <c r="G18" s="71">
        <f>D18+1</f>
        <v>12</v>
      </c>
      <c r="H18" s="72">
        <f>B18/G18</f>
        <v>1083.3333333333333</v>
      </c>
      <c r="I18" s="73">
        <f>$C$16-H18</f>
        <v>16.666666666666742</v>
      </c>
      <c r="J18" s="74">
        <f>IF(F18&lt;I18,D18,G18)</f>
        <v>12</v>
      </c>
    </row>
    <row r="19" spans="1:10" ht="12.75">
      <c r="A19" s="46" t="s">
        <v>7</v>
      </c>
      <c r="B19" s="37">
        <v>15000</v>
      </c>
      <c r="C19" s="67">
        <f>B19/$C$16</f>
        <v>13.636363636363637</v>
      </c>
      <c r="D19" s="68">
        <f>TRUNC(C19)</f>
        <v>13</v>
      </c>
      <c r="E19" s="69">
        <f>B19/D19</f>
        <v>1153.8461538461538</v>
      </c>
      <c r="F19" s="70">
        <f>E19-$C$16</f>
        <v>53.84615384615381</v>
      </c>
      <c r="G19" s="71">
        <f>D19+1</f>
        <v>14</v>
      </c>
      <c r="H19" s="72">
        <f>B19/G19</f>
        <v>1071.4285714285713</v>
      </c>
      <c r="I19" s="73">
        <f>$C$16-H19</f>
        <v>28.57142857142867</v>
      </c>
      <c r="J19" s="74">
        <f>IF(F19&lt;I19,D19,G19)</f>
        <v>14</v>
      </c>
    </row>
    <row r="20" spans="1:10" ht="12.75">
      <c r="A20" s="46" t="s">
        <v>8</v>
      </c>
      <c r="B20" s="37">
        <v>4000</v>
      </c>
      <c r="C20" s="67">
        <f>B20/$C$16</f>
        <v>3.6363636363636362</v>
      </c>
      <c r="D20" s="68">
        <f>TRUNC(C20)</f>
        <v>3</v>
      </c>
      <c r="E20" s="69">
        <f>B20/D20</f>
        <v>1333.3333333333333</v>
      </c>
      <c r="F20" s="70">
        <f>E20-$C$16</f>
        <v>233.33333333333326</v>
      </c>
      <c r="G20" s="71">
        <f>D20+1</f>
        <v>4</v>
      </c>
      <c r="H20" s="72">
        <f>B20/G20</f>
        <v>1000</v>
      </c>
      <c r="I20" s="73">
        <f>$C$16-H20</f>
        <v>100</v>
      </c>
      <c r="J20" s="74">
        <f>IF(F20&lt;I20,D20,G20)</f>
        <v>4</v>
      </c>
    </row>
    <row r="21" spans="1:10" ht="12.75">
      <c r="A21" s="46" t="s">
        <v>9</v>
      </c>
      <c r="B21" s="37">
        <v>6000</v>
      </c>
      <c r="C21" s="67">
        <f>B21/$C$16</f>
        <v>5.454545454545454</v>
      </c>
      <c r="D21" s="68">
        <f>TRUNC(C21)</f>
        <v>5</v>
      </c>
      <c r="E21" s="69">
        <f>B21/D21</f>
        <v>1200</v>
      </c>
      <c r="F21" s="70">
        <f>E21-$C$16</f>
        <v>100</v>
      </c>
      <c r="G21" s="71">
        <f>D21+1</f>
        <v>6</v>
      </c>
      <c r="H21" s="72">
        <f>B21/G21</f>
        <v>1000</v>
      </c>
      <c r="I21" s="73">
        <f>$C$16-H21</f>
        <v>100</v>
      </c>
      <c r="J21" s="74">
        <f>IF(F21&lt;I21,D21,G21)</f>
        <v>6</v>
      </c>
    </row>
    <row r="22" spans="1:10" ht="12.75">
      <c r="A22" s="43" t="s">
        <v>0</v>
      </c>
      <c r="B22" s="42">
        <f>SUM(B18:B21)</f>
        <v>38000</v>
      </c>
      <c r="C22" s="42"/>
      <c r="D22" s="75">
        <f>SUM(D18:D21)</f>
        <v>32</v>
      </c>
      <c r="E22" s="76"/>
      <c r="F22" s="77"/>
      <c r="G22" s="75">
        <f>SUM(G18:G21)</f>
        <v>36</v>
      </c>
      <c r="H22" s="76"/>
      <c r="I22" s="77"/>
      <c r="J22" s="78">
        <f>SUM(J18:J21)</f>
        <v>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Wheaton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Computing</dc:creator>
  <cp:keywords/>
  <dc:description/>
  <cp:lastModifiedBy>.</cp:lastModifiedBy>
  <cp:lastPrinted>2007-09-26T16:28:10Z</cp:lastPrinted>
  <dcterms:created xsi:type="dcterms:W3CDTF">2005-09-22T02:03:43Z</dcterms:created>
  <dcterms:modified xsi:type="dcterms:W3CDTF">2012-02-22T16:02:35Z</dcterms:modified>
  <cp:category/>
  <cp:version/>
  <cp:contentType/>
  <cp:contentStatus/>
</cp:coreProperties>
</file>