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23460" windowHeight="12080" tabRatio="500" activeTab="1"/>
  </bookViews>
  <sheets>
    <sheet name="#1" sheetId="1" r:id="rId1"/>
    <sheet name="#2" sheetId="2" r:id="rId2"/>
    <sheet name="#3" sheetId="3" r:id="rId3"/>
  </sheets>
  <definedNames/>
  <calcPr fullCalcOnLoad="1"/>
</workbook>
</file>

<file path=xl/sharedStrings.xml><?xml version="1.0" encoding="utf-8"?>
<sst xmlns="http://schemas.openxmlformats.org/spreadsheetml/2006/main" count="130" uniqueCount="32">
  <si>
    <t>State</t>
  </si>
  <si>
    <t>A</t>
  </si>
  <si>
    <t>B</t>
  </si>
  <si>
    <t>C</t>
  </si>
  <si>
    <t>D</t>
  </si>
  <si>
    <t>Population</t>
  </si>
  <si>
    <t>TOTAL</t>
  </si>
  <si>
    <t>% Total</t>
  </si>
  <si>
    <t>Quota</t>
  </si>
  <si>
    <t>Remainder</t>
  </si>
  <si>
    <t>Largest</t>
  </si>
  <si>
    <t>Ignore</t>
  </si>
  <si>
    <t>Fraction</t>
  </si>
  <si>
    <t>Apportionment</t>
  </si>
  <si>
    <t>House Size: 54</t>
  </si>
  <si>
    <t>House Size: 55</t>
  </si>
  <si>
    <t>House Size: 43</t>
  </si>
  <si>
    <t>2. Hamilton's Method</t>
  </si>
  <si>
    <t>2010 Census</t>
  </si>
  <si>
    <t>Growth</t>
  </si>
  <si>
    <t>A grew faster than C but lost a seat to C!</t>
  </si>
  <si>
    <t>Example of Population paradox</t>
  </si>
  <si>
    <t>3. Hamilton's Method</t>
  </si>
  <si>
    <t>E</t>
  </si>
  <si>
    <t>House Size: 65</t>
  </si>
  <si>
    <t>Hamilton's Method for a small nation</t>
  </si>
  <si>
    <t>The House Size increases but D loses a seat!</t>
  </si>
  <si>
    <t>Example of the Alabama Paradox</t>
  </si>
  <si>
    <t>If B is an ally of A, then could be motivation for B to underreport population</t>
  </si>
  <si>
    <t>Expanding House proportionally caused A to gain, D to lose a seat</t>
  </si>
  <si>
    <t>Example of New States paradox</t>
  </si>
  <si>
    <t>2020 Census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</si>
</sst>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%"/>
    <numFmt numFmtId="169" formatCode="0.000"/>
    <numFmt numFmtId="170" formatCode="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8" fontId="0" fillId="0" borderId="0" xfId="59" applyNumberFormat="1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 horizontal="right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10" fontId="0" fillId="0" borderId="0" xfId="59" applyNumberFormat="1" applyFont="1" applyAlignment="1">
      <alignment/>
    </xf>
    <xf numFmtId="0" fontId="1" fillId="35" borderId="0" xfId="0" applyFont="1" applyFill="1" applyAlignment="1">
      <alignment horizontal="left"/>
    </xf>
    <xf numFmtId="9" fontId="0" fillId="0" borderId="0" xfId="59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right"/>
    </xf>
    <xf numFmtId="168" fontId="0" fillId="0" borderId="18" xfId="59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right"/>
    </xf>
    <xf numFmtId="0" fontId="1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5" borderId="25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5" borderId="27" xfId="0" applyFill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33" borderId="25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168" fontId="0" fillId="0" borderId="19" xfId="59" applyNumberFormat="1" applyFont="1" applyBorder="1" applyAlignment="1">
      <alignment/>
    </xf>
    <xf numFmtId="3" fontId="0" fillId="33" borderId="18" xfId="0" applyNumberFormat="1" applyFill="1" applyBorder="1" applyAlignment="1">
      <alignment horizontal="right"/>
    </xf>
    <xf numFmtId="0" fontId="0" fillId="33" borderId="18" xfId="0" applyFill="1" applyBorder="1" applyAlignment="1">
      <alignment/>
    </xf>
    <xf numFmtId="3" fontId="0" fillId="33" borderId="18" xfId="0" applyNumberForma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="125" zoomScaleNormal="125" workbookViewId="0" topLeftCell="A1">
      <selection activeCell="H26" sqref="H26"/>
    </sheetView>
  </sheetViews>
  <sheetFormatPr defaultColWidth="11.00390625" defaultRowHeight="12.75"/>
  <cols>
    <col min="1" max="1" width="11.625" style="0" customWidth="1"/>
    <col min="2" max="2" width="8.75390625" style="0" bestFit="1" customWidth="1"/>
    <col min="3" max="3" width="8.125" style="0" customWidth="1"/>
    <col min="4" max="4" width="5.625" style="0" bestFit="1" customWidth="1"/>
    <col min="5" max="5" width="7.125" style="1" bestFit="1" customWidth="1"/>
    <col min="6" max="6" width="9.00390625" style="0" bestFit="1" customWidth="1"/>
    <col min="7" max="7" width="9.00390625" style="1" bestFit="1" customWidth="1"/>
    <col min="8" max="8" width="13.375" style="0" bestFit="1" customWidth="1"/>
  </cols>
  <sheetData>
    <row r="2" ht="12.75">
      <c r="A2" t="s">
        <v>25</v>
      </c>
    </row>
    <row r="4" spans="1:8" ht="12.75">
      <c r="A4" s="42" t="s">
        <v>14</v>
      </c>
      <c r="B4" s="44"/>
      <c r="C4" s="38"/>
      <c r="D4" s="34"/>
      <c r="E4" s="39" t="s">
        <v>11</v>
      </c>
      <c r="F4" s="34"/>
      <c r="G4" s="39" t="s">
        <v>10</v>
      </c>
      <c r="H4" s="35"/>
    </row>
    <row r="5" spans="1:8" ht="12.75">
      <c r="A5" s="41" t="s">
        <v>0</v>
      </c>
      <c r="B5" s="46" t="s">
        <v>5</v>
      </c>
      <c r="C5" s="33" t="s">
        <v>7</v>
      </c>
      <c r="D5" s="36" t="s">
        <v>8</v>
      </c>
      <c r="E5" s="40" t="s">
        <v>12</v>
      </c>
      <c r="F5" s="36" t="s">
        <v>9</v>
      </c>
      <c r="G5" s="40" t="s">
        <v>9</v>
      </c>
      <c r="H5" s="37" t="s">
        <v>13</v>
      </c>
    </row>
    <row r="6" spans="1:8" ht="12.75">
      <c r="A6" s="29" t="s">
        <v>1</v>
      </c>
      <c r="B6" s="30">
        <v>13000</v>
      </c>
      <c r="C6" s="48">
        <f>B6/38000</f>
        <v>0.34210526315789475</v>
      </c>
      <c r="D6" s="32">
        <f>54*C6</f>
        <v>18.473684210526315</v>
      </c>
      <c r="E6" s="45">
        <f>TRUNC(D6)</f>
        <v>18</v>
      </c>
      <c r="F6" s="32">
        <f>D6-E6</f>
        <v>0.47368421052631504</v>
      </c>
      <c r="G6" s="29"/>
      <c r="H6" s="45">
        <f>E6+G6</f>
        <v>18</v>
      </c>
    </row>
    <row r="7" spans="1:8" ht="12.75">
      <c r="A7" s="29" t="s">
        <v>2</v>
      </c>
      <c r="B7" s="30">
        <v>15000</v>
      </c>
      <c r="C7" s="31">
        <f>B7/38000</f>
        <v>0.39473684210526316</v>
      </c>
      <c r="D7" s="32">
        <f>54*C7</f>
        <v>21.315789473684212</v>
      </c>
      <c r="E7" s="45">
        <f>TRUNC(D7)</f>
        <v>21</v>
      </c>
      <c r="F7" s="32">
        <f>D7-E7</f>
        <v>0.3157894736842124</v>
      </c>
      <c r="G7" s="29"/>
      <c r="H7" s="45">
        <f>E7+G7</f>
        <v>21</v>
      </c>
    </row>
    <row r="8" spans="1:8" ht="12.75">
      <c r="A8" s="29" t="s">
        <v>3</v>
      </c>
      <c r="B8" s="30">
        <v>4000</v>
      </c>
      <c r="C8" s="31">
        <f>B8/38000</f>
        <v>0.10526315789473684</v>
      </c>
      <c r="D8" s="32">
        <f>54*C8</f>
        <v>5.684210526315789</v>
      </c>
      <c r="E8" s="45">
        <f>TRUNC(D8)</f>
        <v>5</v>
      </c>
      <c r="F8" s="32">
        <f>D8-E8</f>
        <v>0.6842105263157894</v>
      </c>
      <c r="G8" s="29">
        <v>1</v>
      </c>
      <c r="H8" s="45">
        <f>E8+G8</f>
        <v>6</v>
      </c>
    </row>
    <row r="9" spans="1:8" ht="12.75">
      <c r="A9" s="29" t="s">
        <v>4</v>
      </c>
      <c r="B9" s="30">
        <v>6000</v>
      </c>
      <c r="C9" s="31">
        <f>B9/38000</f>
        <v>0.15789473684210525</v>
      </c>
      <c r="D9" s="32">
        <f>54*C9</f>
        <v>8.526315789473683</v>
      </c>
      <c r="E9" s="45">
        <f>TRUNC(D9)</f>
        <v>8</v>
      </c>
      <c r="F9" s="32">
        <f>D9-E9</f>
        <v>0.5263157894736832</v>
      </c>
      <c r="G9" s="29">
        <v>1</v>
      </c>
      <c r="H9" s="45">
        <f>E9+G9</f>
        <v>9</v>
      </c>
    </row>
    <row r="10" spans="1:8" ht="12.75">
      <c r="A10" s="41" t="s">
        <v>6</v>
      </c>
      <c r="B10" s="49">
        <f>SUM(B6:B9)</f>
        <v>38000</v>
      </c>
      <c r="C10" s="50"/>
      <c r="D10" s="50"/>
      <c r="E10" s="53">
        <f>SUM(E6:E9)</f>
        <v>52</v>
      </c>
      <c r="F10" s="50"/>
      <c r="G10" s="41"/>
      <c r="H10" s="51">
        <f>SUM(H6:H9)</f>
        <v>54</v>
      </c>
    </row>
    <row r="13" spans="1:8" ht="12.75">
      <c r="A13" s="42" t="s">
        <v>15</v>
      </c>
      <c r="B13" s="44"/>
      <c r="C13" s="38"/>
      <c r="D13" s="35"/>
      <c r="E13" s="39" t="s">
        <v>11</v>
      </c>
      <c r="F13" s="34"/>
      <c r="G13" s="39" t="s">
        <v>10</v>
      </c>
      <c r="H13" s="35"/>
    </row>
    <row r="14" spans="1:8" ht="12.75">
      <c r="A14" s="43" t="s">
        <v>0</v>
      </c>
      <c r="B14" s="46" t="s">
        <v>5</v>
      </c>
      <c r="C14" s="33" t="s">
        <v>7</v>
      </c>
      <c r="D14" s="47" t="s">
        <v>8</v>
      </c>
      <c r="E14" s="40" t="s">
        <v>12</v>
      </c>
      <c r="F14" s="36" t="s">
        <v>9</v>
      </c>
      <c r="G14" s="40" t="s">
        <v>9</v>
      </c>
      <c r="H14" s="37" t="s">
        <v>13</v>
      </c>
    </row>
    <row r="15" spans="1:8" ht="12.75">
      <c r="A15" s="29" t="s">
        <v>1</v>
      </c>
      <c r="B15" s="30">
        <v>13000</v>
      </c>
      <c r="C15" s="48">
        <f>B15/38000</f>
        <v>0.34210526315789475</v>
      </c>
      <c r="D15" s="32">
        <f>55*C15</f>
        <v>18.815789473684212</v>
      </c>
      <c r="E15" s="45">
        <f>TRUNC(D15)</f>
        <v>18</v>
      </c>
      <c r="F15" s="32">
        <f>D15-E15</f>
        <v>0.8157894736842124</v>
      </c>
      <c r="G15" s="29">
        <v>1</v>
      </c>
      <c r="H15" s="45">
        <f>E15+G15</f>
        <v>19</v>
      </c>
    </row>
    <row r="16" spans="1:8" ht="12.75">
      <c r="A16" s="29" t="s">
        <v>2</v>
      </c>
      <c r="B16" s="30">
        <v>15000</v>
      </c>
      <c r="C16" s="31">
        <f>B16/38000</f>
        <v>0.39473684210526316</v>
      </c>
      <c r="D16" s="32">
        <f>55*C16</f>
        <v>21.710526315789473</v>
      </c>
      <c r="E16" s="45">
        <f>TRUNC(D16)</f>
        <v>21</v>
      </c>
      <c r="F16" s="32">
        <f>D16-E16</f>
        <v>0.7105263157894726</v>
      </c>
      <c r="G16" s="29">
        <v>1</v>
      </c>
      <c r="H16" s="45">
        <f>E16+G16</f>
        <v>22</v>
      </c>
    </row>
    <row r="17" spans="1:8" ht="12.75">
      <c r="A17" s="29" t="s">
        <v>3</v>
      </c>
      <c r="B17" s="30">
        <v>4000</v>
      </c>
      <c r="C17" s="31">
        <f>B17/38000</f>
        <v>0.10526315789473684</v>
      </c>
      <c r="D17" s="32">
        <f>55*C17</f>
        <v>5.789473684210526</v>
      </c>
      <c r="E17" s="45">
        <f>TRUNC(D17)</f>
        <v>5</v>
      </c>
      <c r="F17" s="32">
        <f>D17-E17</f>
        <v>0.7894736842105257</v>
      </c>
      <c r="G17" s="29">
        <v>1</v>
      </c>
      <c r="H17" s="45">
        <f>E17+G17</f>
        <v>6</v>
      </c>
    </row>
    <row r="18" spans="1:8" ht="12.75">
      <c r="A18" s="29" t="s">
        <v>4</v>
      </c>
      <c r="B18" s="30">
        <v>6000</v>
      </c>
      <c r="C18" s="31">
        <f>B18/38000</f>
        <v>0.15789473684210525</v>
      </c>
      <c r="D18" s="32">
        <f>55*C18</f>
        <v>8.68421052631579</v>
      </c>
      <c r="E18" s="45">
        <f>TRUNC(D18)</f>
        <v>8</v>
      </c>
      <c r="F18" s="32">
        <f>D18-E18</f>
        <v>0.6842105263157894</v>
      </c>
      <c r="G18" s="29"/>
      <c r="H18" s="45">
        <f>E18+G18</f>
        <v>8</v>
      </c>
    </row>
    <row r="19" spans="1:8" ht="12.75">
      <c r="A19" s="41" t="s">
        <v>6</v>
      </c>
      <c r="B19" s="49">
        <f>SUM(B15:B18)</f>
        <v>38000</v>
      </c>
      <c r="C19" s="50"/>
      <c r="D19" s="50"/>
      <c r="E19" s="51">
        <f>SUM(E15:E18)</f>
        <v>52</v>
      </c>
      <c r="F19" s="50"/>
      <c r="G19" s="52"/>
      <c r="H19" s="51">
        <f>SUM(H15:H18)</f>
        <v>55</v>
      </c>
    </row>
    <row r="22" ht="13.5" thickBot="1"/>
    <row r="23" spans="1:6" ht="12.75">
      <c r="A23" s="16"/>
      <c r="B23" s="17"/>
      <c r="C23" s="17"/>
      <c r="D23" s="17"/>
      <c r="E23" s="17"/>
      <c r="F23" s="18"/>
    </row>
    <row r="24" spans="1:6" ht="12.75">
      <c r="A24" s="19" t="s">
        <v>26</v>
      </c>
      <c r="B24" s="20"/>
      <c r="C24" s="20"/>
      <c r="D24" s="20"/>
      <c r="E24" s="20"/>
      <c r="F24" s="21"/>
    </row>
    <row r="25" spans="1:6" ht="12.75">
      <c r="A25" s="19"/>
      <c r="B25" s="20"/>
      <c r="C25" s="20"/>
      <c r="D25" s="20"/>
      <c r="E25" s="20"/>
      <c r="F25" s="21"/>
    </row>
    <row r="26" spans="1:6" ht="12.75">
      <c r="A26" s="19" t="s">
        <v>27</v>
      </c>
      <c r="B26" s="20"/>
      <c r="C26" s="20"/>
      <c r="D26" s="20"/>
      <c r="E26" s="20"/>
      <c r="F26" s="21"/>
    </row>
    <row r="27" spans="1:6" ht="13.5" thickBot="1">
      <c r="A27" s="22"/>
      <c r="B27" s="23"/>
      <c r="C27" s="23"/>
      <c r="D27" s="23"/>
      <c r="E27" s="23"/>
      <c r="F27" s="24"/>
    </row>
  </sheetData>
  <sheetProtection/>
  <printOptions/>
  <pageMargins left="0.75" right="0.75" top="1" bottom="1" header="0.5" footer="0.5"/>
  <pageSetup orientation="landscape" scale="13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showGridLines="0" tabSelected="1" zoomScale="125" zoomScaleNormal="125" workbookViewId="0" topLeftCell="A22">
      <selection activeCell="G31" sqref="G31"/>
    </sheetView>
  </sheetViews>
  <sheetFormatPr defaultColWidth="11.00390625" defaultRowHeight="12.75"/>
  <cols>
    <col min="8" max="8" width="13.375" style="0" bestFit="1" customWidth="1"/>
    <col min="10" max="10" width="13.375" style="0" bestFit="1" customWidth="1"/>
  </cols>
  <sheetData>
    <row r="2" spans="1:2" ht="12.75">
      <c r="A2" s="54" t="s">
        <v>17</v>
      </c>
      <c r="B2" s="54"/>
    </row>
    <row r="3" spans="1:2" ht="12.75">
      <c r="A3" s="26" t="s">
        <v>18</v>
      </c>
      <c r="B3" s="14"/>
    </row>
    <row r="4" spans="1:8" ht="12.75">
      <c r="A4" s="14" t="s">
        <v>16</v>
      </c>
      <c r="B4" s="15"/>
      <c r="D4" s="8"/>
      <c r="E4" s="8" t="s">
        <v>11</v>
      </c>
      <c r="F4" s="8"/>
      <c r="G4" s="6" t="s">
        <v>10</v>
      </c>
      <c r="H4" s="8"/>
    </row>
    <row r="5" spans="1:8" ht="12.75">
      <c r="A5" s="5" t="s">
        <v>0</v>
      </c>
      <c r="B5" s="6" t="s">
        <v>5</v>
      </c>
      <c r="C5" s="6" t="s">
        <v>7</v>
      </c>
      <c r="D5" s="6" t="s">
        <v>8</v>
      </c>
      <c r="E5" s="8" t="s">
        <v>12</v>
      </c>
      <c r="F5" s="6" t="s">
        <v>9</v>
      </c>
      <c r="G5" s="6" t="s">
        <v>9</v>
      </c>
      <c r="H5" s="12" t="s">
        <v>13</v>
      </c>
    </row>
    <row r="6" spans="1:8" ht="12.75">
      <c r="A6" s="1" t="s">
        <v>1</v>
      </c>
      <c r="B6" s="3">
        <v>13000</v>
      </c>
      <c r="C6" s="25">
        <f>B6/38000</f>
        <v>0.34210526315789475</v>
      </c>
      <c r="D6" s="9">
        <f>C6*43</f>
        <v>14.710526315789474</v>
      </c>
      <c r="E6" s="10">
        <f>TRUNC(D6)</f>
        <v>14</v>
      </c>
      <c r="F6" s="9">
        <f>D6-E6</f>
        <v>0.7105263157894743</v>
      </c>
      <c r="G6">
        <v>1</v>
      </c>
      <c r="H6" s="11">
        <f>G6+E6</f>
        <v>15</v>
      </c>
    </row>
    <row r="7" spans="1:8" ht="12.75">
      <c r="A7" s="1" t="s">
        <v>2</v>
      </c>
      <c r="B7" s="3">
        <v>15000</v>
      </c>
      <c r="C7" s="25">
        <f>B7/38000</f>
        <v>0.39473684210526316</v>
      </c>
      <c r="D7" s="9">
        <f>C7*43</f>
        <v>16.973684210526315</v>
      </c>
      <c r="E7" s="10">
        <f>TRUNC(D7)</f>
        <v>16</v>
      </c>
      <c r="F7" s="9">
        <f>D7-E7</f>
        <v>0.973684210526315</v>
      </c>
      <c r="G7">
        <v>1</v>
      </c>
      <c r="H7" s="11">
        <f>G7+E7</f>
        <v>17</v>
      </c>
    </row>
    <row r="8" spans="1:8" ht="12.75">
      <c r="A8" s="1" t="s">
        <v>3</v>
      </c>
      <c r="B8" s="3">
        <v>4000</v>
      </c>
      <c r="C8" s="25">
        <f>B8/38000</f>
        <v>0.10526315789473684</v>
      </c>
      <c r="D8" s="9">
        <f>C8*43</f>
        <v>4.526315789473684</v>
      </c>
      <c r="E8" s="10">
        <f>TRUNC(D8)</f>
        <v>4</v>
      </c>
      <c r="F8" s="9">
        <f>D8-E8</f>
        <v>0.5263157894736841</v>
      </c>
      <c r="H8" s="11">
        <f>G8+E8</f>
        <v>4</v>
      </c>
    </row>
    <row r="9" spans="1:8" ht="12.75">
      <c r="A9" s="1" t="s">
        <v>4</v>
      </c>
      <c r="B9" s="3">
        <v>6000</v>
      </c>
      <c r="C9" s="25">
        <f>B9/38000</f>
        <v>0.15789473684210525</v>
      </c>
      <c r="D9" s="9">
        <f>C9*43</f>
        <v>6.789473684210526</v>
      </c>
      <c r="E9" s="10">
        <f>TRUNC(D9)</f>
        <v>6</v>
      </c>
      <c r="F9" s="9">
        <f>D9-E9</f>
        <v>0.7894736842105257</v>
      </c>
      <c r="G9">
        <v>1</v>
      </c>
      <c r="H9" s="11">
        <f>G9+E9</f>
        <v>7</v>
      </c>
    </row>
    <row r="10" spans="1:8" ht="12.75">
      <c r="A10" s="5" t="s">
        <v>6</v>
      </c>
      <c r="B10" s="7">
        <f>SUM(B6:B9)</f>
        <v>38000</v>
      </c>
      <c r="C10" s="8"/>
      <c r="D10" s="8"/>
      <c r="E10" s="7">
        <f>SUM(E6:E9)</f>
        <v>40</v>
      </c>
      <c r="F10" s="8"/>
      <c r="G10" s="7">
        <f>SUM(G6:G9)</f>
        <v>3</v>
      </c>
      <c r="H10" s="7">
        <f>SUM(H6:H9)</f>
        <v>43</v>
      </c>
    </row>
    <row r="14" spans="1:2" ht="12.75">
      <c r="A14" s="26" t="s">
        <v>31</v>
      </c>
      <c r="B14" s="14"/>
    </row>
    <row r="15" spans="1:9" ht="12.75">
      <c r="A15" s="14" t="s">
        <v>16</v>
      </c>
      <c r="B15" s="15"/>
      <c r="C15" s="8"/>
      <c r="D15" s="6" t="s">
        <v>5</v>
      </c>
      <c r="E15" s="8"/>
      <c r="F15" s="8" t="s">
        <v>11</v>
      </c>
      <c r="G15" s="8"/>
      <c r="H15" s="6" t="s">
        <v>10</v>
      </c>
      <c r="I15" s="8"/>
    </row>
    <row r="16" spans="1:10" ht="12.75">
      <c r="A16" s="5" t="s">
        <v>0</v>
      </c>
      <c r="B16" s="6" t="s">
        <v>5</v>
      </c>
      <c r="C16" s="6" t="s">
        <v>19</v>
      </c>
      <c r="D16" s="6">
        <v>2010</v>
      </c>
      <c r="E16" s="6" t="s">
        <v>7</v>
      </c>
      <c r="F16" s="6" t="s">
        <v>8</v>
      </c>
      <c r="G16" s="8" t="s">
        <v>12</v>
      </c>
      <c r="H16" s="6" t="s">
        <v>9</v>
      </c>
      <c r="I16" s="6" t="s">
        <v>9</v>
      </c>
      <c r="J16" s="12" t="s">
        <v>13</v>
      </c>
    </row>
    <row r="17" spans="1:10" ht="12.75">
      <c r="A17" s="1" t="s">
        <v>1</v>
      </c>
      <c r="B17" s="3">
        <v>13000</v>
      </c>
      <c r="C17" s="27">
        <v>0.11</v>
      </c>
      <c r="D17" s="3">
        <f>B17+B17*C17</f>
        <v>14430</v>
      </c>
      <c r="E17" s="25">
        <f>D17/43280</f>
        <v>0.3334103512014787</v>
      </c>
      <c r="F17" s="9">
        <f>E17*43</f>
        <v>14.336645101663585</v>
      </c>
      <c r="G17" s="10">
        <f>TRUNC(F17)</f>
        <v>14</v>
      </c>
      <c r="H17" s="9">
        <f>F17-G17</f>
        <v>0.33664510166358497</v>
      </c>
      <c r="J17" s="11">
        <f>I17+G17</f>
        <v>14</v>
      </c>
    </row>
    <row r="18" spans="1:10" ht="12.75">
      <c r="A18" s="1" t="s">
        <v>2</v>
      </c>
      <c r="B18" s="3">
        <v>15000</v>
      </c>
      <c r="C18" s="27">
        <v>0.15</v>
      </c>
      <c r="D18" s="3">
        <f>B18+B18*C18</f>
        <v>17250</v>
      </c>
      <c r="E18" s="25">
        <f>D18/43280</f>
        <v>0.3985674676524954</v>
      </c>
      <c r="F18" s="9">
        <f>E18*43</f>
        <v>17.138401109057302</v>
      </c>
      <c r="G18" s="10">
        <f>TRUNC(F18)</f>
        <v>17</v>
      </c>
      <c r="H18" s="9">
        <f>F18-G18</f>
        <v>0.13840110905730185</v>
      </c>
      <c r="J18" s="11">
        <f>I18+G18</f>
        <v>17</v>
      </c>
    </row>
    <row r="19" spans="1:10" ht="12.75">
      <c r="A19" s="1" t="s">
        <v>3</v>
      </c>
      <c r="B19" s="3">
        <v>4000</v>
      </c>
      <c r="C19" s="27">
        <v>0.1</v>
      </c>
      <c r="D19" s="3">
        <f>B19+B19*C19</f>
        <v>4400</v>
      </c>
      <c r="E19" s="25">
        <f>D19/43280</f>
        <v>0.10166358595194085</v>
      </c>
      <c r="F19" s="9">
        <f>E19*43</f>
        <v>4.371534195933457</v>
      </c>
      <c r="G19" s="10">
        <f>TRUNC(F19)</f>
        <v>4</v>
      </c>
      <c r="H19" s="9">
        <f>F19-G19</f>
        <v>0.3715341959334566</v>
      </c>
      <c r="I19">
        <v>1</v>
      </c>
      <c r="J19" s="11">
        <f>I19+G19</f>
        <v>5</v>
      </c>
    </row>
    <row r="20" spans="1:10" ht="12.75">
      <c r="A20" s="1" t="s">
        <v>4</v>
      </c>
      <c r="B20" s="3">
        <v>6000</v>
      </c>
      <c r="C20" s="27">
        <v>0.2</v>
      </c>
      <c r="D20" s="3">
        <f>B20+B20*C20</f>
        <v>7200</v>
      </c>
      <c r="E20" s="25">
        <f>D20/43280</f>
        <v>0.16635859519408502</v>
      </c>
      <c r="F20" s="9">
        <f>E20*43</f>
        <v>7.153419593345656</v>
      </c>
      <c r="G20" s="10">
        <f>TRUNC(F20)</f>
        <v>7</v>
      </c>
      <c r="H20" s="9">
        <f>F20-G20</f>
        <v>0.1534195933456557</v>
      </c>
      <c r="J20" s="11">
        <f>I20+G20</f>
        <v>7</v>
      </c>
    </row>
    <row r="21" spans="1:10" ht="12.75">
      <c r="A21" s="5" t="s">
        <v>6</v>
      </c>
      <c r="B21" s="7">
        <f>SUM(B17:B20)</f>
        <v>38000</v>
      </c>
      <c r="C21" s="7"/>
      <c r="D21" s="7">
        <f>SUM(D17:D20)</f>
        <v>43280</v>
      </c>
      <c r="E21" s="8"/>
      <c r="F21" s="8"/>
      <c r="G21" s="7">
        <f>SUM(G17:G20)</f>
        <v>42</v>
      </c>
      <c r="H21" s="8"/>
      <c r="I21" s="7">
        <f>SUM(I17:I20)</f>
        <v>1</v>
      </c>
      <c r="J21" s="7">
        <f>SUM(J17:J20)</f>
        <v>43</v>
      </c>
    </row>
    <row r="22" ht="13.5" thickBot="1"/>
    <row r="23" spans="1:4" ht="12.75">
      <c r="A23" s="16"/>
      <c r="B23" s="17"/>
      <c r="C23" s="17"/>
      <c r="D23" s="18"/>
    </row>
    <row r="24" spans="1:4" ht="12.75">
      <c r="A24" s="19" t="s">
        <v>20</v>
      </c>
      <c r="B24" s="20"/>
      <c r="C24" s="20"/>
      <c r="D24" s="21"/>
    </row>
    <row r="25" spans="1:4" ht="12.75">
      <c r="A25" s="19"/>
      <c r="B25" s="20"/>
      <c r="C25" s="20"/>
      <c r="D25" s="21"/>
    </row>
    <row r="26" spans="1:4" ht="12.75">
      <c r="A26" s="19" t="s">
        <v>21</v>
      </c>
      <c r="B26" s="20"/>
      <c r="C26" s="20"/>
      <c r="D26" s="21"/>
    </row>
    <row r="27" spans="1:4" ht="13.5" thickBot="1">
      <c r="A27" s="22"/>
      <c r="B27" s="23"/>
      <c r="C27" s="23"/>
      <c r="D27" s="24"/>
    </row>
    <row r="32" spans="1:2" ht="12.75">
      <c r="A32" s="26" t="s">
        <v>31</v>
      </c>
      <c r="B32" s="14"/>
    </row>
    <row r="33" spans="1:9" ht="12.75">
      <c r="A33" s="14" t="s">
        <v>16</v>
      </c>
      <c r="B33" s="15"/>
      <c r="C33" s="8"/>
      <c r="D33" s="6" t="s">
        <v>5</v>
      </c>
      <c r="E33" s="8"/>
      <c r="F33" s="8" t="s">
        <v>11</v>
      </c>
      <c r="G33" s="8"/>
      <c r="H33" s="6" t="s">
        <v>10</v>
      </c>
      <c r="I33" s="8"/>
    </row>
    <row r="34" spans="1:10" ht="12.75">
      <c r="A34" s="5" t="s">
        <v>0</v>
      </c>
      <c r="B34" s="6" t="s">
        <v>5</v>
      </c>
      <c r="C34" s="6" t="s">
        <v>19</v>
      </c>
      <c r="D34" s="6">
        <v>2010</v>
      </c>
      <c r="E34" s="6" t="s">
        <v>7</v>
      </c>
      <c r="F34" s="6" t="s">
        <v>8</v>
      </c>
      <c r="G34" s="8" t="s">
        <v>12</v>
      </c>
      <c r="H34" s="6" t="s">
        <v>9</v>
      </c>
      <c r="I34" s="6" t="s">
        <v>9</v>
      </c>
      <c r="J34" s="12" t="s">
        <v>13</v>
      </c>
    </row>
    <row r="35" spans="1:10" ht="12.75">
      <c r="A35" s="1" t="s">
        <v>1</v>
      </c>
      <c r="B35" s="3">
        <v>13000</v>
      </c>
      <c r="C35" s="27">
        <v>0.11</v>
      </c>
      <c r="D35" s="3">
        <f>B35+B35*C35</f>
        <v>14430</v>
      </c>
      <c r="E35" s="25">
        <f>D35/42980</f>
        <v>0.3357375523499302</v>
      </c>
      <c r="F35" s="9">
        <f>E35*43</f>
        <v>14.436714751046999</v>
      </c>
      <c r="G35" s="10">
        <f>TRUNC(F35)</f>
        <v>14</v>
      </c>
      <c r="H35" s="9">
        <f>F35-G35</f>
        <v>0.4367147510469991</v>
      </c>
      <c r="I35">
        <v>1</v>
      </c>
      <c r="J35" s="11">
        <f>I35+G35</f>
        <v>15</v>
      </c>
    </row>
    <row r="36" spans="1:10" ht="12.75">
      <c r="A36" s="1" t="s">
        <v>2</v>
      </c>
      <c r="B36" s="3">
        <v>15000</v>
      </c>
      <c r="C36" s="27">
        <v>0.13</v>
      </c>
      <c r="D36" s="3">
        <f>B36+B36*C36</f>
        <v>16950</v>
      </c>
      <c r="E36" s="25">
        <f>D36/42980</f>
        <v>0.39436947417403445</v>
      </c>
      <c r="F36" s="9">
        <f>E36*43</f>
        <v>16.95788738948348</v>
      </c>
      <c r="G36" s="10">
        <f>TRUNC(F36)</f>
        <v>16</v>
      </c>
      <c r="H36" s="9">
        <f>F36-G36</f>
        <v>0.9578873894834814</v>
      </c>
      <c r="I36">
        <v>1</v>
      </c>
      <c r="J36" s="11">
        <f>I36+G36</f>
        <v>17</v>
      </c>
    </row>
    <row r="37" spans="1:10" ht="12.75">
      <c r="A37" s="1" t="s">
        <v>3</v>
      </c>
      <c r="B37" s="3">
        <v>4000</v>
      </c>
      <c r="C37" s="27">
        <v>0.1</v>
      </c>
      <c r="D37" s="3">
        <f>B37+B37*C37</f>
        <v>4400</v>
      </c>
      <c r="E37" s="25">
        <f>D37/42980</f>
        <v>0.10237319683573755</v>
      </c>
      <c r="F37" s="9">
        <f>E37*43</f>
        <v>4.402047463936714</v>
      </c>
      <c r="G37" s="10">
        <f>TRUNC(F37)</f>
        <v>4</v>
      </c>
      <c r="H37" s="9">
        <f>F37-G37</f>
        <v>0.4020474639367144</v>
      </c>
      <c r="J37" s="11">
        <f>I37+G37</f>
        <v>4</v>
      </c>
    </row>
    <row r="38" spans="1:10" ht="12.75">
      <c r="A38" s="1" t="s">
        <v>4</v>
      </c>
      <c r="B38" s="3">
        <v>6000</v>
      </c>
      <c r="C38" s="27">
        <v>0.2</v>
      </c>
      <c r="D38" s="3">
        <f>B38+B38*C38</f>
        <v>7200</v>
      </c>
      <c r="E38" s="25">
        <f>D38/42980</f>
        <v>0.16751977664029782</v>
      </c>
      <c r="F38" s="9">
        <f>E38*43</f>
        <v>7.203350395532807</v>
      </c>
      <c r="G38" s="10">
        <f>TRUNC(F38)</f>
        <v>7</v>
      </c>
      <c r="H38" s="9">
        <f>F38-G38</f>
        <v>0.20335039553280687</v>
      </c>
      <c r="J38" s="11">
        <f>I38+G38</f>
        <v>7</v>
      </c>
    </row>
    <row r="39" spans="1:10" ht="12.75">
      <c r="A39" s="5" t="s">
        <v>6</v>
      </c>
      <c r="B39" s="7">
        <f>SUM(B35:B38)</f>
        <v>38000</v>
      </c>
      <c r="C39" s="7"/>
      <c r="D39" s="7">
        <f>SUM(D35:D38)</f>
        <v>42980</v>
      </c>
      <c r="E39" s="8"/>
      <c r="F39" s="8"/>
      <c r="G39" s="7">
        <f>SUM(G35:G38)</f>
        <v>41</v>
      </c>
      <c r="H39" s="8"/>
      <c r="I39" s="7">
        <f>SUM(I35:I38)</f>
        <v>2</v>
      </c>
      <c r="J39" s="7">
        <f>SUM(J35:J38)</f>
        <v>43</v>
      </c>
    </row>
    <row r="41" ht="13.5" thickBot="1"/>
    <row r="42" spans="1:6" ht="12.75">
      <c r="A42" s="16"/>
      <c r="B42" s="17"/>
      <c r="C42" s="17"/>
      <c r="D42" s="17"/>
      <c r="E42" s="17"/>
      <c r="F42" s="18"/>
    </row>
    <row r="43" spans="1:6" ht="12.75">
      <c r="A43" s="19" t="s">
        <v>28</v>
      </c>
      <c r="B43" s="20"/>
      <c r="C43" s="20"/>
      <c r="D43" s="20"/>
      <c r="E43" s="20"/>
      <c r="F43" s="21"/>
    </row>
    <row r="44" spans="1:6" ht="12.75">
      <c r="A44" s="19"/>
      <c r="B44" s="20"/>
      <c r="C44" s="20"/>
      <c r="D44" s="20"/>
      <c r="E44" s="20"/>
      <c r="F44" s="21"/>
    </row>
    <row r="45" spans="1:6" ht="13.5" thickBot="1">
      <c r="A45" s="22"/>
      <c r="B45" s="23"/>
      <c r="C45" s="23"/>
      <c r="D45" s="23"/>
      <c r="E45" s="23"/>
      <c r="F45" s="24"/>
    </row>
  </sheetData>
  <sheetProtection/>
  <mergeCells count="1">
    <mergeCell ref="A2:B2"/>
  </mergeCells>
  <printOptions/>
  <pageMargins left="0.75" right="0.75" top="1" bottom="1" header="0.5" footer="0.5"/>
  <pageSetup fitToHeight="1" fitToWidth="1" orientation="landscape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showGridLines="0" zoomScale="125" zoomScaleNormal="125" workbookViewId="0" topLeftCell="A1">
      <selection activeCell="A34" sqref="A34"/>
    </sheetView>
  </sheetViews>
  <sheetFormatPr defaultColWidth="11.00390625" defaultRowHeight="12.75"/>
  <cols>
    <col min="5" max="5" width="11.625" style="2" customWidth="1"/>
    <col min="8" max="8" width="13.375" style="0" bestFit="1" customWidth="1"/>
  </cols>
  <sheetData>
    <row r="2" ht="12.75">
      <c r="A2" t="s">
        <v>22</v>
      </c>
    </row>
    <row r="4" spans="1:8" ht="12.75">
      <c r="A4" s="14" t="s">
        <v>14</v>
      </c>
      <c r="B4" s="15"/>
      <c r="D4" s="8"/>
      <c r="E4" s="6" t="s">
        <v>11</v>
      </c>
      <c r="F4" s="8"/>
      <c r="G4" s="6" t="s">
        <v>10</v>
      </c>
      <c r="H4" s="8"/>
    </row>
    <row r="5" spans="1:8" ht="12.75">
      <c r="A5" s="5" t="s">
        <v>0</v>
      </c>
      <c r="B5" s="6" t="s">
        <v>5</v>
      </c>
      <c r="C5" s="6" t="s">
        <v>7</v>
      </c>
      <c r="D5" s="6" t="s">
        <v>8</v>
      </c>
      <c r="E5" s="6" t="s">
        <v>12</v>
      </c>
      <c r="F5" s="6" t="s">
        <v>9</v>
      </c>
      <c r="G5" s="6" t="s">
        <v>9</v>
      </c>
      <c r="H5" s="12" t="s">
        <v>13</v>
      </c>
    </row>
    <row r="6" spans="1:8" ht="12.75">
      <c r="A6" s="1" t="s">
        <v>1</v>
      </c>
      <c r="B6" s="3">
        <v>13000</v>
      </c>
      <c r="C6" s="4">
        <f>B6/38000</f>
        <v>0.34210526315789475</v>
      </c>
      <c r="D6" s="9">
        <f>54*C6</f>
        <v>18.473684210526315</v>
      </c>
      <c r="E6" s="28">
        <f>TRUNC(D6)</f>
        <v>18</v>
      </c>
      <c r="F6" s="9">
        <f>D6-E6</f>
        <v>0.47368421052631504</v>
      </c>
      <c r="H6" s="11">
        <f>G6+E6</f>
        <v>18</v>
      </c>
    </row>
    <row r="7" spans="1:8" ht="12.75">
      <c r="A7" s="1" t="s">
        <v>2</v>
      </c>
      <c r="B7" s="3">
        <v>15000</v>
      </c>
      <c r="C7" s="4">
        <f>B7/38000</f>
        <v>0.39473684210526316</v>
      </c>
      <c r="D7" s="9">
        <f>54*C7</f>
        <v>21.315789473684212</v>
      </c>
      <c r="E7" s="28">
        <f>TRUNC(D7)</f>
        <v>21</v>
      </c>
      <c r="F7" s="9">
        <f>D7-E7</f>
        <v>0.3157894736842124</v>
      </c>
      <c r="H7" s="11">
        <f>G7+E7</f>
        <v>21</v>
      </c>
    </row>
    <row r="8" spans="1:8" ht="12.75">
      <c r="A8" s="1" t="s">
        <v>3</v>
      </c>
      <c r="B8" s="3">
        <v>4000</v>
      </c>
      <c r="C8" s="4">
        <f>B8/38000</f>
        <v>0.10526315789473684</v>
      </c>
      <c r="D8" s="9">
        <f>54*C8</f>
        <v>5.684210526315789</v>
      </c>
      <c r="E8" s="28">
        <f>TRUNC(D8)</f>
        <v>5</v>
      </c>
      <c r="F8" s="9">
        <f>D8-E8</f>
        <v>0.6842105263157894</v>
      </c>
      <c r="G8">
        <v>1</v>
      </c>
      <c r="H8" s="11">
        <f>G8+E8</f>
        <v>6</v>
      </c>
    </row>
    <row r="9" spans="1:8" ht="12.75">
      <c r="A9" s="1" t="s">
        <v>4</v>
      </c>
      <c r="B9" s="3">
        <v>6000</v>
      </c>
      <c r="C9" s="4">
        <f>B9/38000</f>
        <v>0.15789473684210525</v>
      </c>
      <c r="D9" s="9">
        <f>54*C9</f>
        <v>8.526315789473683</v>
      </c>
      <c r="E9" s="28">
        <f>TRUNC(D9)</f>
        <v>8</v>
      </c>
      <c r="F9" s="9">
        <f>D9-E9</f>
        <v>0.5263157894736832</v>
      </c>
      <c r="G9">
        <v>1</v>
      </c>
      <c r="H9" s="11">
        <f>G9+E9</f>
        <v>9</v>
      </c>
    </row>
    <row r="10" spans="1:8" ht="12.75">
      <c r="A10" s="5" t="s">
        <v>6</v>
      </c>
      <c r="B10" s="7">
        <f>SUM(B6:B9)</f>
        <v>38000</v>
      </c>
      <c r="C10" s="8"/>
      <c r="D10" s="8"/>
      <c r="E10" s="7">
        <f>SUM(E6:E9)</f>
        <v>52</v>
      </c>
      <c r="F10" s="8"/>
      <c r="G10" s="13">
        <f>SUM(G6:G9)</f>
        <v>2</v>
      </c>
      <c r="H10" s="13">
        <f>SUM(H6:H9)</f>
        <v>54</v>
      </c>
    </row>
    <row r="17" spans="1:8" ht="12.75">
      <c r="A17" s="14" t="s">
        <v>24</v>
      </c>
      <c r="B17" s="15"/>
      <c r="D17" s="8"/>
      <c r="E17" s="6" t="s">
        <v>11</v>
      </c>
      <c r="F17" s="8"/>
      <c r="G17" s="6" t="s">
        <v>10</v>
      </c>
      <c r="H17" s="8"/>
    </row>
    <row r="18" spans="1:8" ht="12.75">
      <c r="A18" s="5" t="s">
        <v>0</v>
      </c>
      <c r="B18" s="6" t="s">
        <v>5</v>
      </c>
      <c r="C18" s="6" t="s">
        <v>7</v>
      </c>
      <c r="D18" s="6" t="s">
        <v>8</v>
      </c>
      <c r="E18" s="6" t="s">
        <v>12</v>
      </c>
      <c r="F18" s="6" t="s">
        <v>9</v>
      </c>
      <c r="G18" s="6" t="s">
        <v>9</v>
      </c>
      <c r="H18" s="12" t="s">
        <v>13</v>
      </c>
    </row>
    <row r="19" spans="1:8" ht="12.75">
      <c r="A19" s="1" t="s">
        <v>1</v>
      </c>
      <c r="B19" s="3">
        <v>13000</v>
      </c>
      <c r="C19" s="4">
        <f>B19/45450</f>
        <v>0.28602860286028603</v>
      </c>
      <c r="D19" s="9">
        <f>65*C19</f>
        <v>18.59185918591859</v>
      </c>
      <c r="E19" s="28">
        <f>TRUNC(D19)</f>
        <v>18</v>
      </c>
      <c r="F19" s="9">
        <f>D19-E19</f>
        <v>0.5918591859185902</v>
      </c>
      <c r="G19">
        <v>1</v>
      </c>
      <c r="H19" s="11">
        <f>G19+E19</f>
        <v>19</v>
      </c>
    </row>
    <row r="20" spans="1:8" ht="12.75">
      <c r="A20" s="1" t="s">
        <v>2</v>
      </c>
      <c r="B20" s="3">
        <v>15000</v>
      </c>
      <c r="C20" s="4">
        <f>B20/45450</f>
        <v>0.33003300330033003</v>
      </c>
      <c r="D20" s="9">
        <f>65*C20</f>
        <v>21.45214521452145</v>
      </c>
      <c r="E20" s="28">
        <f>TRUNC(D20)</f>
        <v>21</v>
      </c>
      <c r="F20" s="9">
        <f>D20-E20</f>
        <v>0.45214521452145107</v>
      </c>
      <c r="H20" s="11">
        <f>G20+E20</f>
        <v>21</v>
      </c>
    </row>
    <row r="21" spans="1:8" ht="12.75">
      <c r="A21" s="1" t="s">
        <v>3</v>
      </c>
      <c r="B21" s="3">
        <v>4000</v>
      </c>
      <c r="C21" s="4">
        <f>B21/45450</f>
        <v>0.08800880088008801</v>
      </c>
      <c r="D21" s="9">
        <f>65*C21</f>
        <v>5.720572057205721</v>
      </c>
      <c r="E21" s="28">
        <f>TRUNC(D21)</f>
        <v>5</v>
      </c>
      <c r="F21" s="9">
        <f>D21-E21</f>
        <v>0.7205720572057208</v>
      </c>
      <c r="G21">
        <v>1</v>
      </c>
      <c r="H21" s="11">
        <f>G21+E21</f>
        <v>6</v>
      </c>
    </row>
    <row r="22" spans="1:8" ht="12.75">
      <c r="A22" s="1" t="s">
        <v>4</v>
      </c>
      <c r="B22" s="3">
        <v>6000</v>
      </c>
      <c r="C22" s="4">
        <f>B22/45450</f>
        <v>0.132013201320132</v>
      </c>
      <c r="D22" s="9">
        <f>65*C22</f>
        <v>8.58085808580858</v>
      </c>
      <c r="E22" s="28">
        <f>TRUNC(D22)</f>
        <v>8</v>
      </c>
      <c r="F22" s="9">
        <f>D22-E22</f>
        <v>0.5808580858085808</v>
      </c>
      <c r="H22" s="11">
        <f>G22+E22</f>
        <v>8</v>
      </c>
    </row>
    <row r="23" spans="1:8" ht="12.75">
      <c r="A23" s="1" t="s">
        <v>23</v>
      </c>
      <c r="B23" s="3">
        <v>7450</v>
      </c>
      <c r="C23" s="4">
        <f>B23/45450</f>
        <v>0.1639163916391639</v>
      </c>
      <c r="D23" s="9">
        <f>65*C23</f>
        <v>10.654565456545654</v>
      </c>
      <c r="E23" s="28">
        <f>TRUNC(D23)</f>
        <v>10</v>
      </c>
      <c r="F23" s="9">
        <f>D23-E23</f>
        <v>0.6545654565456545</v>
      </c>
      <c r="G23">
        <v>1</v>
      </c>
      <c r="H23" s="11">
        <f>G23+E23</f>
        <v>11</v>
      </c>
    </row>
    <row r="24" spans="1:8" ht="12.75">
      <c r="A24" s="5" t="s">
        <v>6</v>
      </c>
      <c r="B24" s="7">
        <f>SUM(B19:B23)</f>
        <v>45450</v>
      </c>
      <c r="C24" s="8"/>
      <c r="D24" s="8"/>
      <c r="E24" s="7">
        <f>SUM(E19:E23)</f>
        <v>62</v>
      </c>
      <c r="F24" s="8"/>
      <c r="G24" s="13">
        <f>SUM(G19:G23)</f>
        <v>3</v>
      </c>
      <c r="H24" s="13">
        <f>SUM(H19:H23)</f>
        <v>65</v>
      </c>
    </row>
    <row r="29" ht="13.5" thickBot="1"/>
    <row r="30" spans="1:6" ht="12.75">
      <c r="A30" s="16"/>
      <c r="B30" s="17"/>
      <c r="C30" s="17"/>
      <c r="D30" s="17"/>
      <c r="E30" s="18"/>
      <c r="F30" s="2"/>
    </row>
    <row r="31" spans="1:6" ht="12.75">
      <c r="A31" s="19" t="s">
        <v>29</v>
      </c>
      <c r="B31" s="20"/>
      <c r="C31" s="20"/>
      <c r="D31" s="20"/>
      <c r="E31" s="21"/>
      <c r="F31" s="2"/>
    </row>
    <row r="32" spans="1:6" ht="12.75">
      <c r="A32" s="19"/>
      <c r="B32" s="20"/>
      <c r="C32" s="20"/>
      <c r="D32" s="20"/>
      <c r="E32" s="21"/>
      <c r="F32" s="2"/>
    </row>
    <row r="33" spans="1:6" ht="12.75">
      <c r="A33" s="19" t="s">
        <v>30</v>
      </c>
      <c r="B33" s="20"/>
      <c r="C33" s="20"/>
      <c r="D33" s="20"/>
      <c r="E33" s="21"/>
      <c r="F33" s="2"/>
    </row>
    <row r="34" spans="1:6" ht="13.5" thickBot="1">
      <c r="A34" s="22"/>
      <c r="B34" s="23"/>
      <c r="C34" s="23"/>
      <c r="D34" s="23"/>
      <c r="E34" s="24"/>
      <c r="F34" s="2"/>
    </row>
  </sheetData>
  <sheetProtection/>
  <printOptions/>
  <pageMargins left="0.75" right="0.75" top="1" bottom="1" header="0.5" footer="0.5"/>
  <pageSetup fitToHeight="1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Wheaton</cp:lastModifiedBy>
  <cp:lastPrinted>2014-02-17T14:47:31Z</cp:lastPrinted>
  <dcterms:created xsi:type="dcterms:W3CDTF">2007-09-24T19:19:39Z</dcterms:created>
  <dcterms:modified xsi:type="dcterms:W3CDTF">2014-02-17T18:49:27Z</dcterms:modified>
  <cp:category/>
  <cp:version/>
  <cp:contentType/>
  <cp:contentStatus/>
</cp:coreProperties>
</file>