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220" windowWidth="21640" windowHeight="18680" tabRatio="500" activeTab="0"/>
  </bookViews>
  <sheets>
    <sheet name="Pop vs Votes" sheetId="1" r:id="rId1"/>
    <sheet name="Assign to Provinces" sheetId="2" r:id="rId2"/>
    <sheet name="Western Cape" sheetId="3" r:id="rId3"/>
    <sheet name="National Seats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<sst xmlns="http://schemas.openxmlformats.org/spreadsheetml/2006/main" count="204" uniqueCount="65">
  <si>
    <t>From National</t>
  </si>
  <si>
    <t>Ballots</t>
  </si>
  <si>
    <t>% Vote</t>
  </si>
  <si>
    <t xml:space="preserve">Province </t>
  </si>
  <si>
    <t xml:space="preserve">Eastern Cape </t>
  </si>
  <si>
    <t xml:space="preserve">Free State </t>
  </si>
  <si>
    <t xml:space="preserve">Gauteng </t>
  </si>
  <si>
    <t xml:space="preserve">KwaZulu-Natal </t>
  </si>
  <si>
    <t xml:space="preserve">Limpopo </t>
  </si>
  <si>
    <t xml:space="preserve">Mpumalanga </t>
  </si>
  <si>
    <t xml:space="preserve">Northern Cape </t>
  </si>
  <si>
    <t xml:space="preserve">Western Cape </t>
  </si>
  <si>
    <t>TOTAL</t>
  </si>
  <si>
    <t>Droop Quota</t>
  </si>
  <si>
    <t>(200 Seats)</t>
  </si>
  <si>
    <t>Quota</t>
  </si>
  <si>
    <t>Round</t>
  </si>
  <si>
    <t>Down</t>
  </si>
  <si>
    <t>Largest</t>
  </si>
  <si>
    <t>Remainder</t>
  </si>
  <si>
    <t>Remainders</t>
  </si>
  <si>
    <t># Seats</t>
  </si>
  <si>
    <t>Votes</t>
  </si>
  <si>
    <t xml:space="preserve">North West </t>
  </si>
  <si>
    <t>South Africa 2004 Election</t>
  </si>
  <si>
    <t xml:space="preserve">African National Congress (ANC) </t>
  </si>
  <si>
    <t xml:space="preserve"> Democratic Alliance/Demokratiese Alliansie (DA) </t>
  </si>
  <si>
    <t xml:space="preserve"> Nuwe Nasionale Party/New National Party (NNP) </t>
  </si>
  <si>
    <t xml:space="preserve"> Independent Democrats (ID) </t>
  </si>
  <si>
    <t xml:space="preserve"> African Christian Democratic Party (ACDP) </t>
  </si>
  <si>
    <t xml:space="preserve"> United Democratic Movement (UDM) </t>
  </si>
  <si>
    <t xml:space="preserve"> New Labour Party (NLP) </t>
  </si>
  <si>
    <t xml:space="preserve"> Vryheidsfront Plus (VF Plus) </t>
  </si>
  <si>
    <t xml:space="preserve"> Pan Africanist Congress of Azania (PAC) </t>
  </si>
  <si>
    <t xml:space="preserve"> United Christian Democratic Party (UCDP) </t>
  </si>
  <si>
    <t xml:space="preserve"> Peace and Justice Congress (PJC) </t>
  </si>
  <si>
    <t xml:space="preserve"> Nasionale Aksie (NA) </t>
  </si>
  <si>
    <t xml:space="preserve"> Inkatha Freedom Party (IFP) </t>
  </si>
  <si>
    <t xml:space="preserve"> Azanian People's Organisation (AZAPO) </t>
  </si>
  <si>
    <t xml:space="preserve">Party </t>
  </si>
  <si>
    <t>Allocate 200 seats to provinces</t>
  </si>
  <si>
    <t xml:space="preserve"> Christian Democratic Party (CDP) </t>
  </si>
  <si>
    <t xml:space="preserve"> Employment Movement for South Africa (EMSA) </t>
  </si>
  <si>
    <t xml:space="preserve"> Keep it Straight and Simple Party (KISS) </t>
  </si>
  <si>
    <t xml:space="preserve"> The Organisation Party (TOP) </t>
  </si>
  <si>
    <t xml:space="preserve"> The Socialist Party of Azania (SOPA) </t>
  </si>
  <si>
    <t xml:space="preserve"> Minority Front (MF) </t>
  </si>
  <si>
    <t xml:space="preserve"> United Front (UF) </t>
  </si>
  <si>
    <t>(21 Seats)</t>
  </si>
  <si>
    <t>Allocate 21 seats in Western Cape</t>
  </si>
  <si>
    <t>Determine Nationwide allocation</t>
  </si>
  <si>
    <t>(400 Seats)</t>
  </si>
  <si>
    <t>Largest 5</t>
  </si>
  <si>
    <t>Avg Votes</t>
  </si>
  <si>
    <t>per Seat</t>
  </si>
  <si>
    <t xml:space="preserve">  </t>
  </si>
  <si>
    <t>Seats</t>
  </si>
  <si>
    <t>Total</t>
  </si>
  <si>
    <t>Regional</t>
  </si>
  <si>
    <t>Population in South Africa based on 2001 Census</t>
  </si>
  <si>
    <t>Votes in 2004 Election</t>
  </si>
  <si>
    <t>Comparison</t>
  </si>
  <si>
    <t xml:space="preserve">Based on </t>
  </si>
  <si>
    <t>% Voted</t>
  </si>
  <si>
    <t>Population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</si>
</sst>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69" fontId="1" fillId="3" borderId="0" xfId="15" applyNumberFormat="1" applyFont="1" applyFill="1" applyAlignment="1">
      <alignment/>
    </xf>
    <xf numFmtId="0" fontId="1" fillId="0" borderId="0" xfId="0" applyFont="1" applyAlignment="1">
      <alignment/>
    </xf>
    <xf numFmtId="170" fontId="0" fillId="0" borderId="0" xfId="21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2" borderId="0" xfId="0" applyNumberFormat="1" applyFont="1" applyFill="1" applyAlignment="1">
      <alignment horizontal="right"/>
    </xf>
    <xf numFmtId="169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25" zoomScaleNormal="125" workbookViewId="0" topLeftCell="A1">
      <selection activeCell="B16" sqref="B16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2.75">
      <c r="A1" s="10" t="s">
        <v>59</v>
      </c>
    </row>
    <row r="3" spans="4:7" ht="12.75">
      <c r="D3" s="7" t="s">
        <v>16</v>
      </c>
      <c r="E3" s="7"/>
      <c r="F3" s="7" t="s">
        <v>18</v>
      </c>
      <c r="G3" s="7"/>
    </row>
    <row r="4" spans="1:7" ht="12.75">
      <c r="A4" s="3" t="s">
        <v>3</v>
      </c>
      <c r="B4" s="4">
        <v>2001</v>
      </c>
      <c r="C4" s="7" t="s">
        <v>15</v>
      </c>
      <c r="D4" s="7" t="s">
        <v>17</v>
      </c>
      <c r="E4" s="7" t="s">
        <v>19</v>
      </c>
      <c r="F4" s="7" t="s">
        <v>20</v>
      </c>
      <c r="G4" s="7" t="s">
        <v>21</v>
      </c>
    </row>
    <row r="5" spans="1:7" ht="12.75">
      <c r="A5" t="s">
        <v>4</v>
      </c>
      <c r="B5" s="1">
        <v>6436763</v>
      </c>
      <c r="C5" s="6">
        <f>B5/$B$16</f>
        <v>28.86647920927062</v>
      </c>
      <c r="D5" s="5">
        <f>TRUNC(C5)</f>
        <v>28</v>
      </c>
      <c r="E5" s="6">
        <f>C5-D5</f>
        <v>0.8664792092706186</v>
      </c>
      <c r="F5">
        <v>1</v>
      </c>
      <c r="G5" s="5">
        <f>D5+F5</f>
        <v>29</v>
      </c>
    </row>
    <row r="6" spans="1:7" ht="12.75">
      <c r="A6" t="s">
        <v>5</v>
      </c>
      <c r="B6" s="1">
        <v>2706775</v>
      </c>
      <c r="C6" s="6">
        <f aca="true" t="shared" si="0" ref="C6:C13">B6/$B$16</f>
        <v>12.13887543500879</v>
      </c>
      <c r="D6" s="5">
        <f aca="true" t="shared" si="1" ref="D6:D13">TRUNC(C6)</f>
        <v>12</v>
      </c>
      <c r="E6" s="6">
        <f aca="true" t="shared" si="2" ref="E6:E13">C6-D6</f>
        <v>0.1388754350087904</v>
      </c>
      <c r="G6" s="5">
        <f aca="true" t="shared" si="3" ref="G6:G13">D6+F6</f>
        <v>12</v>
      </c>
    </row>
    <row r="7" spans="1:7" ht="12.75">
      <c r="A7" t="s">
        <v>6</v>
      </c>
      <c r="B7" s="1">
        <v>8837178</v>
      </c>
      <c r="C7" s="6">
        <f t="shared" si="0"/>
        <v>39.63144440856743</v>
      </c>
      <c r="D7" s="5">
        <f t="shared" si="1"/>
        <v>39</v>
      </c>
      <c r="E7" s="6">
        <f t="shared" si="2"/>
        <v>0.6314444085674324</v>
      </c>
      <c r="G7" s="5">
        <f t="shared" si="3"/>
        <v>39</v>
      </c>
    </row>
    <row r="8" spans="1:7" ht="12.75">
      <c r="A8" t="s">
        <v>7</v>
      </c>
      <c r="B8" s="1">
        <v>9426017</v>
      </c>
      <c r="C8" s="6">
        <f t="shared" si="0"/>
        <v>42.27216750977649</v>
      </c>
      <c r="D8" s="5">
        <f t="shared" si="1"/>
        <v>42</v>
      </c>
      <c r="E8" s="6">
        <f t="shared" si="2"/>
        <v>0.2721675097764873</v>
      </c>
      <c r="G8" s="5">
        <f t="shared" si="3"/>
        <v>42</v>
      </c>
    </row>
    <row r="9" spans="1:7" ht="12.75">
      <c r="A9" t="s">
        <v>8</v>
      </c>
      <c r="B9" s="1">
        <v>5273642</v>
      </c>
      <c r="C9" s="6">
        <f t="shared" si="0"/>
        <v>23.650315717719657</v>
      </c>
      <c r="D9" s="5">
        <f t="shared" si="1"/>
        <v>23</v>
      </c>
      <c r="E9" s="6">
        <f t="shared" si="2"/>
        <v>0.650315717719657</v>
      </c>
      <c r="F9">
        <v>1</v>
      </c>
      <c r="G9" s="5">
        <f t="shared" si="3"/>
        <v>24</v>
      </c>
    </row>
    <row r="10" spans="1:7" ht="12.75">
      <c r="A10" t="s">
        <v>9</v>
      </c>
      <c r="B10" s="1">
        <v>3122990</v>
      </c>
      <c r="C10" s="6">
        <f t="shared" si="0"/>
        <v>14.005444336813405</v>
      </c>
      <c r="D10" s="5">
        <f t="shared" si="1"/>
        <v>14</v>
      </c>
      <c r="E10" s="6">
        <f t="shared" si="2"/>
        <v>0.0054443368134045045</v>
      </c>
      <c r="G10" s="5">
        <f t="shared" si="3"/>
        <v>14</v>
      </c>
    </row>
    <row r="11" spans="1:7" ht="12.75">
      <c r="A11" t="s">
        <v>10</v>
      </c>
      <c r="B11" s="1">
        <v>822727</v>
      </c>
      <c r="C11" s="6">
        <f t="shared" si="0"/>
        <v>3.6896234707422955</v>
      </c>
      <c r="D11" s="5">
        <f t="shared" si="1"/>
        <v>3</v>
      </c>
      <c r="E11" s="6">
        <f t="shared" si="2"/>
        <v>0.6896234707422955</v>
      </c>
      <c r="F11">
        <v>1</v>
      </c>
      <c r="G11" s="5">
        <f t="shared" si="3"/>
        <v>4</v>
      </c>
    </row>
    <row r="12" spans="1:7" ht="12.75">
      <c r="A12" t="s">
        <v>23</v>
      </c>
      <c r="B12" s="1">
        <v>3669349</v>
      </c>
      <c r="C12" s="6">
        <f t="shared" si="0"/>
        <v>16.45566049582033</v>
      </c>
      <c r="D12" s="5">
        <f t="shared" si="1"/>
        <v>16</v>
      </c>
      <c r="E12" s="6">
        <f t="shared" si="2"/>
        <v>0.45566049582032875</v>
      </c>
      <c r="G12" s="5">
        <f t="shared" si="3"/>
        <v>16</v>
      </c>
    </row>
    <row r="13" spans="1:7" ht="12.75">
      <c r="A13" t="s">
        <v>11</v>
      </c>
      <c r="B13" s="1">
        <v>4524335</v>
      </c>
      <c r="C13" s="6">
        <f t="shared" si="0"/>
        <v>20.28995353926739</v>
      </c>
      <c r="D13" s="5">
        <f t="shared" si="1"/>
        <v>20</v>
      </c>
      <c r="E13" s="6">
        <f t="shared" si="2"/>
        <v>0.2899535392673904</v>
      </c>
      <c r="G13" s="5">
        <f t="shared" si="3"/>
        <v>20</v>
      </c>
    </row>
    <row r="14" spans="1:7" ht="12.75">
      <c r="A14" s="3" t="s">
        <v>12</v>
      </c>
      <c r="B14" s="4">
        <f>SUM(B5:B13)</f>
        <v>44819776</v>
      </c>
      <c r="C14" s="2"/>
      <c r="D14" s="4">
        <f>SUM(D5:D13)</f>
        <v>197</v>
      </c>
      <c r="E14" s="2"/>
      <c r="F14" s="2"/>
      <c r="G14" s="4">
        <f>SUM(G5:G13)</f>
        <v>200</v>
      </c>
    </row>
    <row r="16" spans="1:2" ht="12.75">
      <c r="A16" s="8" t="s">
        <v>13</v>
      </c>
      <c r="B16" s="9">
        <f>TRUNC(B14/201)+1</f>
        <v>222984</v>
      </c>
    </row>
    <row r="17" spans="1:2" ht="12.75">
      <c r="A17" s="8" t="s">
        <v>14</v>
      </c>
      <c r="B17" s="8"/>
    </row>
    <row r="18" spans="1:7" ht="13.5" thickBot="1">
      <c r="A18" s="17"/>
      <c r="B18" s="17"/>
      <c r="C18" s="17"/>
      <c r="D18" s="17"/>
      <c r="E18" s="17"/>
      <c r="F18" s="17"/>
      <c r="G18" s="17"/>
    </row>
    <row r="19" spans="1:7" ht="12.75">
      <c r="A19" s="18"/>
      <c r="B19" s="18"/>
      <c r="C19" s="18"/>
      <c r="D19" s="18"/>
      <c r="E19" s="18"/>
      <c r="F19" s="18"/>
      <c r="G19" s="18"/>
    </row>
    <row r="20" ht="12.75">
      <c r="A20" s="10" t="s">
        <v>60</v>
      </c>
    </row>
    <row r="22" spans="4:7" ht="12.75">
      <c r="D22" s="7" t="s">
        <v>16</v>
      </c>
      <c r="E22" s="7"/>
      <c r="F22" s="7" t="s">
        <v>18</v>
      </c>
      <c r="G22" s="7"/>
    </row>
    <row r="23" spans="1:7" ht="12.75">
      <c r="A23" s="3" t="s">
        <v>3</v>
      </c>
      <c r="B23" s="4">
        <v>2001</v>
      </c>
      <c r="C23" s="7" t="s">
        <v>15</v>
      </c>
      <c r="D23" s="7" t="s">
        <v>17</v>
      </c>
      <c r="E23" s="7" t="s">
        <v>19</v>
      </c>
      <c r="F23" s="7" t="s">
        <v>20</v>
      </c>
      <c r="G23" s="7" t="s">
        <v>21</v>
      </c>
    </row>
    <row r="24" spans="1:7" ht="12.75">
      <c r="A24" t="s">
        <v>4</v>
      </c>
      <c r="B24" s="1">
        <v>2849486</v>
      </c>
      <c r="C24" s="6">
        <f>B24/$B$35</f>
        <v>27.7022972749633</v>
      </c>
      <c r="D24" s="5">
        <f>TRUNC(C24)</f>
        <v>27</v>
      </c>
      <c r="E24" s="6">
        <f>C24-D24</f>
        <v>0.7022972749632999</v>
      </c>
      <c r="F24">
        <v>1</v>
      </c>
      <c r="G24" s="5">
        <f>D24+F24</f>
        <v>28</v>
      </c>
    </row>
    <row r="25" spans="1:7" ht="12.75">
      <c r="A25" t="s">
        <v>5</v>
      </c>
      <c r="B25" s="1">
        <v>1321195</v>
      </c>
      <c r="C25" s="6">
        <f aca="true" t="shared" si="4" ref="C25:C32">B25/$B$35</f>
        <v>12.844469721274342</v>
      </c>
      <c r="D25" s="5">
        <f aca="true" t="shared" si="5" ref="D25:D32">TRUNC(C25)</f>
        <v>12</v>
      </c>
      <c r="E25" s="6">
        <f aca="true" t="shared" si="6" ref="E25:E32">C25-D25</f>
        <v>0.8444697212743417</v>
      </c>
      <c r="F25">
        <v>1</v>
      </c>
      <c r="G25" s="5">
        <f aca="true" t="shared" si="7" ref="G25:G32">D25+F25</f>
        <v>13</v>
      </c>
    </row>
    <row r="26" spans="1:7" ht="12.75">
      <c r="A26" t="s">
        <v>6</v>
      </c>
      <c r="B26" s="1">
        <v>4650594</v>
      </c>
      <c r="C26" s="6">
        <f t="shared" si="4"/>
        <v>45.21241286785079</v>
      </c>
      <c r="D26" s="5">
        <f t="shared" si="5"/>
        <v>45</v>
      </c>
      <c r="E26" s="6">
        <f t="shared" si="6"/>
        <v>0.21241286785078728</v>
      </c>
      <c r="G26" s="5">
        <f t="shared" si="7"/>
        <v>45</v>
      </c>
    </row>
    <row r="27" spans="1:7" ht="12.75">
      <c r="A27" t="s">
        <v>7</v>
      </c>
      <c r="B27" s="1">
        <v>3819864</v>
      </c>
      <c r="C27" s="6">
        <f t="shared" si="4"/>
        <v>37.13617406013941</v>
      </c>
      <c r="D27" s="5">
        <f t="shared" si="5"/>
        <v>37</v>
      </c>
      <c r="E27" s="6">
        <f t="shared" si="6"/>
        <v>0.13617406013941036</v>
      </c>
      <c r="G27" s="5">
        <f t="shared" si="7"/>
        <v>37</v>
      </c>
    </row>
    <row r="28" spans="1:7" ht="12.75">
      <c r="A28" t="s">
        <v>8</v>
      </c>
      <c r="B28" s="1">
        <v>2187912</v>
      </c>
      <c r="C28" s="6">
        <f t="shared" si="4"/>
        <v>21.270569020328406</v>
      </c>
      <c r="D28" s="5">
        <f t="shared" si="5"/>
        <v>21</v>
      </c>
      <c r="E28" s="6">
        <f t="shared" si="6"/>
        <v>0.2705690203284057</v>
      </c>
      <c r="G28" s="5">
        <f t="shared" si="7"/>
        <v>21</v>
      </c>
    </row>
    <row r="29" spans="1:7" ht="12.75">
      <c r="A29" t="s">
        <v>9</v>
      </c>
      <c r="B29" s="1">
        <v>1442472</v>
      </c>
      <c r="C29" s="6">
        <f t="shared" si="4"/>
        <v>14.02350745180389</v>
      </c>
      <c r="D29" s="5">
        <f t="shared" si="5"/>
        <v>14</v>
      </c>
      <c r="E29" s="6">
        <f t="shared" si="6"/>
        <v>0.02350745180389069</v>
      </c>
      <c r="G29" s="5">
        <f t="shared" si="7"/>
        <v>14</v>
      </c>
    </row>
    <row r="30" spans="1:7" ht="12.75">
      <c r="A30" t="s">
        <v>10</v>
      </c>
      <c r="B30" s="1">
        <v>433591</v>
      </c>
      <c r="C30" s="6">
        <f t="shared" si="4"/>
        <v>4.215309981431252</v>
      </c>
      <c r="D30" s="5">
        <f t="shared" si="5"/>
        <v>4</v>
      </c>
      <c r="E30" s="6">
        <f t="shared" si="6"/>
        <v>0.21530998143125224</v>
      </c>
      <c r="G30" s="5">
        <f t="shared" si="7"/>
        <v>4</v>
      </c>
    </row>
    <row r="31" spans="1:7" ht="12.75">
      <c r="A31" t="s">
        <v>23</v>
      </c>
      <c r="B31" s="1">
        <v>1749529</v>
      </c>
      <c r="C31" s="6">
        <f t="shared" si="4"/>
        <v>17.008671897026083</v>
      </c>
      <c r="D31" s="5">
        <f t="shared" si="5"/>
        <v>17</v>
      </c>
      <c r="E31" s="6">
        <f t="shared" si="6"/>
        <v>0.008671897026083286</v>
      </c>
      <c r="G31" s="5">
        <f t="shared" si="7"/>
        <v>17</v>
      </c>
    </row>
    <row r="32" spans="1:7" ht="12.75">
      <c r="A32" t="s">
        <v>11</v>
      </c>
      <c r="B32" s="1">
        <v>2220283</v>
      </c>
      <c r="C32" s="6">
        <f t="shared" si="4"/>
        <v>21.585275274399432</v>
      </c>
      <c r="D32" s="5">
        <f t="shared" si="5"/>
        <v>21</v>
      </c>
      <c r="E32" s="6">
        <f t="shared" si="6"/>
        <v>0.5852752743994323</v>
      </c>
      <c r="G32" s="5">
        <f t="shared" si="7"/>
        <v>21</v>
      </c>
    </row>
    <row r="33" spans="1:7" ht="12.75">
      <c r="A33" s="3" t="s">
        <v>12</v>
      </c>
      <c r="B33" s="4">
        <f>SUM(B24:B32)</f>
        <v>20674926</v>
      </c>
      <c r="C33" s="2"/>
      <c r="D33" s="4">
        <f>SUM(D24:D32)</f>
        <v>198</v>
      </c>
      <c r="E33" s="2"/>
      <c r="F33" s="2"/>
      <c r="G33" s="4">
        <f>SUM(G24:G32)</f>
        <v>200</v>
      </c>
    </row>
    <row r="35" spans="1:2" ht="12.75">
      <c r="A35" s="8" t="s">
        <v>13</v>
      </c>
      <c r="B35" s="9">
        <f>TRUNC(B33/201)+1</f>
        <v>102861</v>
      </c>
    </row>
    <row r="36" spans="1:2" ht="12.75">
      <c r="A36" s="8" t="s">
        <v>14</v>
      </c>
      <c r="B36" s="8"/>
    </row>
    <row r="37" spans="1:7" ht="13.5" thickBot="1">
      <c r="A37" s="17"/>
      <c r="B37" s="17"/>
      <c r="C37" s="17"/>
      <c r="D37" s="17"/>
      <c r="E37" s="17"/>
      <c r="F37" s="17"/>
      <c r="G37" s="17"/>
    </row>
    <row r="40" ht="12.75">
      <c r="A40" s="10" t="s">
        <v>61</v>
      </c>
    </row>
    <row r="42" spans="1:4" ht="12.75">
      <c r="A42" s="10"/>
      <c r="B42" s="10"/>
      <c r="C42" s="21" t="s">
        <v>62</v>
      </c>
      <c r="D42" s="21"/>
    </row>
    <row r="43" spans="1:4" ht="12.75">
      <c r="A43" s="3" t="s">
        <v>3</v>
      </c>
      <c r="B43" s="3" t="s">
        <v>63</v>
      </c>
      <c r="C43" s="19" t="s">
        <v>64</v>
      </c>
      <c r="D43" s="19" t="s">
        <v>22</v>
      </c>
    </row>
    <row r="44" spans="1:4" ht="12.75">
      <c r="A44" t="s">
        <v>4</v>
      </c>
      <c r="B44" s="11">
        <f>B24/B5</f>
        <v>0.4426892834177676</v>
      </c>
      <c r="C44" s="20">
        <f>G5</f>
        <v>29</v>
      </c>
      <c r="D44" s="20">
        <f>G24</f>
        <v>28</v>
      </c>
    </row>
    <row r="45" spans="1:4" ht="12.75">
      <c r="A45" t="s">
        <v>5</v>
      </c>
      <c r="B45" s="11">
        <f aca="true" t="shared" si="8" ref="B45:B52">B25/B6</f>
        <v>0.4881066952369517</v>
      </c>
      <c r="C45" s="20">
        <f aca="true" t="shared" si="9" ref="C45:C52">G6</f>
        <v>12</v>
      </c>
      <c r="D45" s="20">
        <f aca="true" t="shared" si="10" ref="D45:D52">G25</f>
        <v>13</v>
      </c>
    </row>
    <row r="46" spans="1:4" ht="12.75">
      <c r="A46" t="s">
        <v>6</v>
      </c>
      <c r="B46" s="11">
        <f t="shared" si="8"/>
        <v>0.526253290360339</v>
      </c>
      <c r="C46" s="20">
        <f t="shared" si="9"/>
        <v>39</v>
      </c>
      <c r="D46" s="20">
        <f t="shared" si="10"/>
        <v>45</v>
      </c>
    </row>
    <row r="47" spans="1:4" ht="12.75">
      <c r="A47" t="s">
        <v>7</v>
      </c>
      <c r="B47" s="11">
        <f t="shared" si="8"/>
        <v>0.4052468821136223</v>
      </c>
      <c r="C47" s="20">
        <f t="shared" si="9"/>
        <v>42</v>
      </c>
      <c r="D47" s="20">
        <f t="shared" si="10"/>
        <v>37</v>
      </c>
    </row>
    <row r="48" spans="1:4" ht="12.75">
      <c r="A48" t="s">
        <v>8</v>
      </c>
      <c r="B48" s="11">
        <f t="shared" si="8"/>
        <v>0.4148768536051556</v>
      </c>
      <c r="C48" s="20">
        <f t="shared" si="9"/>
        <v>24</v>
      </c>
      <c r="D48" s="20">
        <f t="shared" si="10"/>
        <v>21</v>
      </c>
    </row>
    <row r="49" spans="1:4" ht="12.75">
      <c r="A49" t="s">
        <v>9</v>
      </c>
      <c r="B49" s="11">
        <f t="shared" si="8"/>
        <v>0.4618881264429281</v>
      </c>
      <c r="C49" s="20">
        <f t="shared" si="9"/>
        <v>14</v>
      </c>
      <c r="D49" s="20">
        <f t="shared" si="10"/>
        <v>14</v>
      </c>
    </row>
    <row r="50" spans="1:4" ht="12.75">
      <c r="A50" t="s">
        <v>10</v>
      </c>
      <c r="B50" s="11">
        <f t="shared" si="8"/>
        <v>0.5270168597845944</v>
      </c>
      <c r="C50" s="20">
        <f t="shared" si="9"/>
        <v>4</v>
      </c>
      <c r="D50" s="20">
        <f t="shared" si="10"/>
        <v>4</v>
      </c>
    </row>
    <row r="51" spans="1:4" ht="12.75">
      <c r="A51" t="s">
        <v>23</v>
      </c>
      <c r="B51" s="11">
        <f t="shared" si="8"/>
        <v>0.4767954751646682</v>
      </c>
      <c r="C51" s="20">
        <f t="shared" si="9"/>
        <v>16</v>
      </c>
      <c r="D51" s="20">
        <f t="shared" si="10"/>
        <v>17</v>
      </c>
    </row>
    <row r="52" spans="1:4" ht="12.75">
      <c r="A52" t="s">
        <v>11</v>
      </c>
      <c r="B52" s="11">
        <f t="shared" si="8"/>
        <v>0.49074239639637646</v>
      </c>
      <c r="C52" s="20">
        <f t="shared" si="9"/>
        <v>20</v>
      </c>
      <c r="D52" s="20">
        <f t="shared" si="10"/>
        <v>21</v>
      </c>
    </row>
    <row r="53" spans="1:4" ht="12.75">
      <c r="A53" s="2"/>
      <c r="B53" s="2"/>
      <c r="C53" s="2"/>
      <c r="D53" s="2"/>
    </row>
  </sheetData>
  <mergeCells count="1">
    <mergeCell ref="C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125" zoomScaleNormal="125" workbookViewId="0" topLeftCell="A1">
      <selection activeCell="B17" sqref="B17"/>
    </sheetView>
  </sheetViews>
  <sheetFormatPr defaultColWidth="11.00390625" defaultRowHeight="12.75"/>
  <cols>
    <col min="1" max="1" width="12.375" style="0" customWidth="1"/>
    <col min="2" max="2" width="11.00390625" style="0" customWidth="1"/>
  </cols>
  <sheetData>
    <row r="1" ht="18">
      <c r="A1" s="13" t="s">
        <v>24</v>
      </c>
    </row>
    <row r="2" ht="12.75">
      <c r="A2" s="10"/>
    </row>
    <row r="3" ht="15.75">
      <c r="A3" s="12" t="s">
        <v>40</v>
      </c>
    </row>
    <row r="4" spans="4:7" ht="12.75">
      <c r="D4" s="7" t="s">
        <v>16</v>
      </c>
      <c r="E4" s="7"/>
      <c r="F4" s="7" t="s">
        <v>18</v>
      </c>
      <c r="G4" s="7"/>
    </row>
    <row r="5" spans="1:7" ht="12.75">
      <c r="A5" s="3" t="s">
        <v>3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2.75">
      <c r="A6" t="s">
        <v>4</v>
      </c>
      <c r="B6" s="1">
        <v>2849486</v>
      </c>
      <c r="C6" s="6">
        <f>B6/$B$17</f>
        <v>27.7022972749633</v>
      </c>
      <c r="D6" s="5">
        <f>TRUNC(C6)</f>
        <v>27</v>
      </c>
      <c r="E6" s="6">
        <f>C6-D6</f>
        <v>0.7022972749632999</v>
      </c>
      <c r="F6">
        <v>1</v>
      </c>
      <c r="G6" s="5">
        <f>D6+F6</f>
        <v>28</v>
      </c>
    </row>
    <row r="7" spans="1:7" ht="12.75">
      <c r="A7" t="s">
        <v>5</v>
      </c>
      <c r="B7" s="1">
        <v>1321195</v>
      </c>
      <c r="C7" s="6">
        <f aca="true" t="shared" si="0" ref="C7:C14">B7/$B$17</f>
        <v>12.844469721274342</v>
      </c>
      <c r="D7" s="5">
        <f aca="true" t="shared" si="1" ref="D7:D14">TRUNC(C7)</f>
        <v>12</v>
      </c>
      <c r="E7" s="6">
        <f aca="true" t="shared" si="2" ref="E7:E14">C7-D7</f>
        <v>0.8444697212743417</v>
      </c>
      <c r="F7">
        <v>1</v>
      </c>
      <c r="G7" s="5">
        <f aca="true" t="shared" si="3" ref="G7:G14">D7+F7</f>
        <v>13</v>
      </c>
    </row>
    <row r="8" spans="1:7" ht="12.75">
      <c r="A8" t="s">
        <v>6</v>
      </c>
      <c r="B8" s="1">
        <v>4650594</v>
      </c>
      <c r="C8" s="6">
        <f t="shared" si="0"/>
        <v>45.21241286785079</v>
      </c>
      <c r="D8" s="5">
        <f t="shared" si="1"/>
        <v>45</v>
      </c>
      <c r="E8" s="6">
        <f t="shared" si="2"/>
        <v>0.21241286785078728</v>
      </c>
      <c r="G8" s="5">
        <f t="shared" si="3"/>
        <v>45</v>
      </c>
    </row>
    <row r="9" spans="1:7" ht="12.75">
      <c r="A9" t="s">
        <v>7</v>
      </c>
      <c r="B9" s="1">
        <v>3819864</v>
      </c>
      <c r="C9" s="6">
        <f t="shared" si="0"/>
        <v>37.13617406013941</v>
      </c>
      <c r="D9" s="5">
        <f t="shared" si="1"/>
        <v>37</v>
      </c>
      <c r="E9" s="6">
        <f t="shared" si="2"/>
        <v>0.13617406013941036</v>
      </c>
      <c r="G9" s="5">
        <f t="shared" si="3"/>
        <v>37</v>
      </c>
    </row>
    <row r="10" spans="1:7" ht="12.75">
      <c r="A10" t="s">
        <v>8</v>
      </c>
      <c r="B10" s="1">
        <v>2187912</v>
      </c>
      <c r="C10" s="6">
        <f t="shared" si="0"/>
        <v>21.270569020328406</v>
      </c>
      <c r="D10" s="5">
        <f t="shared" si="1"/>
        <v>21</v>
      </c>
      <c r="E10" s="6">
        <f t="shared" si="2"/>
        <v>0.2705690203284057</v>
      </c>
      <c r="G10" s="5">
        <f t="shared" si="3"/>
        <v>21</v>
      </c>
    </row>
    <row r="11" spans="1:7" ht="12.75">
      <c r="A11" t="s">
        <v>9</v>
      </c>
      <c r="B11" s="1">
        <v>1442472</v>
      </c>
      <c r="C11" s="6">
        <f t="shared" si="0"/>
        <v>14.02350745180389</v>
      </c>
      <c r="D11" s="5">
        <f t="shared" si="1"/>
        <v>14</v>
      </c>
      <c r="E11" s="6">
        <f t="shared" si="2"/>
        <v>0.02350745180389069</v>
      </c>
      <c r="G11" s="5">
        <f t="shared" si="3"/>
        <v>14</v>
      </c>
    </row>
    <row r="12" spans="1:7" ht="12.75">
      <c r="A12" t="s">
        <v>10</v>
      </c>
      <c r="B12" s="1">
        <v>433591</v>
      </c>
      <c r="C12" s="6">
        <f t="shared" si="0"/>
        <v>4.215309981431252</v>
      </c>
      <c r="D12" s="5">
        <f t="shared" si="1"/>
        <v>4</v>
      </c>
      <c r="E12" s="6">
        <f t="shared" si="2"/>
        <v>0.21530998143125224</v>
      </c>
      <c r="G12" s="5">
        <f t="shared" si="3"/>
        <v>4</v>
      </c>
    </row>
    <row r="13" spans="1:7" ht="12.75">
      <c r="A13" t="s">
        <v>23</v>
      </c>
      <c r="B13" s="1">
        <v>1749529</v>
      </c>
      <c r="C13" s="6">
        <f t="shared" si="0"/>
        <v>17.008671897026083</v>
      </c>
      <c r="D13" s="5">
        <f t="shared" si="1"/>
        <v>17</v>
      </c>
      <c r="E13" s="6">
        <f t="shared" si="2"/>
        <v>0.008671897026083286</v>
      </c>
      <c r="G13" s="5">
        <f t="shared" si="3"/>
        <v>17</v>
      </c>
    </row>
    <row r="14" spans="1:7" ht="12.75">
      <c r="A14" t="s">
        <v>11</v>
      </c>
      <c r="B14" s="1">
        <v>2220283</v>
      </c>
      <c r="C14" s="6">
        <f t="shared" si="0"/>
        <v>21.585275274399432</v>
      </c>
      <c r="D14" s="5">
        <f t="shared" si="1"/>
        <v>21</v>
      </c>
      <c r="E14" s="6">
        <f t="shared" si="2"/>
        <v>0.5852752743994323</v>
      </c>
      <c r="G14" s="5">
        <f t="shared" si="3"/>
        <v>21</v>
      </c>
    </row>
    <row r="15" spans="1:7" ht="12.75">
      <c r="A15" s="3" t="s">
        <v>12</v>
      </c>
      <c r="B15" s="4">
        <f>SUM(B6:B14)</f>
        <v>20674926</v>
      </c>
      <c r="C15" s="2"/>
      <c r="D15" s="4">
        <f>SUM(D6:D14)</f>
        <v>198</v>
      </c>
      <c r="E15" s="2"/>
      <c r="F15" s="2"/>
      <c r="G15" s="4">
        <f>SUM(G6:G14)</f>
        <v>200</v>
      </c>
    </row>
    <row r="17" spans="1:2" ht="12.75">
      <c r="A17" s="8" t="s">
        <v>13</v>
      </c>
      <c r="B17" s="9">
        <f>TRUNC(B15/201)+1</f>
        <v>102861</v>
      </c>
    </row>
    <row r="18" spans="1:2" ht="12.75">
      <c r="A18" s="8" t="s">
        <v>14</v>
      </c>
      <c r="B18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="125" zoomScaleNormal="125" workbookViewId="0" topLeftCell="A1">
      <selection activeCell="B39" sqref="B39"/>
    </sheetView>
  </sheetViews>
  <sheetFormatPr defaultColWidth="11.00390625" defaultRowHeight="12.75"/>
  <cols>
    <col min="1" max="1" width="41.125" style="0" customWidth="1"/>
  </cols>
  <sheetData>
    <row r="1" ht="18">
      <c r="A1" s="13" t="s">
        <v>24</v>
      </c>
    </row>
    <row r="3" ht="15.75">
      <c r="A3" s="12" t="s">
        <v>49</v>
      </c>
    </row>
    <row r="4" spans="4:7" ht="12.75">
      <c r="D4" s="7" t="s">
        <v>16</v>
      </c>
      <c r="E4" s="7"/>
      <c r="F4" s="7" t="s">
        <v>18</v>
      </c>
      <c r="G4" s="7"/>
    </row>
    <row r="5" spans="1:7" ht="12.75">
      <c r="A5" s="3" t="s">
        <v>39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</row>
    <row r="6" spans="1:7" ht="12.75">
      <c r="A6" t="s">
        <v>25</v>
      </c>
      <c r="B6" s="1">
        <v>742741</v>
      </c>
      <c r="C6" s="6">
        <f>B6/$B$29</f>
        <v>10.18067054114809</v>
      </c>
      <c r="D6" s="5">
        <f>TRUNC(C6)</f>
        <v>10</v>
      </c>
      <c r="E6" s="6">
        <f>C6-D6</f>
        <v>0.18067054114808911</v>
      </c>
      <c r="G6" s="5">
        <f>D6+F6</f>
        <v>10</v>
      </c>
    </row>
    <row r="7" spans="1:7" ht="12.75">
      <c r="A7" t="s">
        <v>26</v>
      </c>
      <c r="B7" s="1">
        <v>432107</v>
      </c>
      <c r="C7" s="6">
        <f aca="true" t="shared" si="0" ref="C7:C26">B7/$B$29</f>
        <v>5.922843905915895</v>
      </c>
      <c r="D7" s="5">
        <f aca="true" t="shared" si="1" ref="D7:D26">TRUNC(C7)</f>
        <v>5</v>
      </c>
      <c r="E7" s="6">
        <f aca="true" t="shared" si="2" ref="E7:E26">C7-D7</f>
        <v>0.9228439059158946</v>
      </c>
      <c r="F7">
        <v>1</v>
      </c>
      <c r="G7" s="5">
        <f aca="true" t="shared" si="3" ref="G7:G26">D7+F7</f>
        <v>6</v>
      </c>
    </row>
    <row r="8" spans="1:7" ht="12.75">
      <c r="A8" t="s">
        <v>27</v>
      </c>
      <c r="B8" s="1">
        <v>151476</v>
      </c>
      <c r="C8" s="6">
        <f t="shared" si="0"/>
        <v>2.0762651461154666</v>
      </c>
      <c r="D8" s="5">
        <f t="shared" si="1"/>
        <v>2</v>
      </c>
      <c r="E8" s="6">
        <f t="shared" si="2"/>
        <v>0.07626514611546664</v>
      </c>
      <c r="G8" s="5">
        <f t="shared" si="3"/>
        <v>2</v>
      </c>
    </row>
    <row r="9" spans="1:7" ht="12.75">
      <c r="A9" t="s">
        <v>28</v>
      </c>
      <c r="B9" s="1">
        <v>127991</v>
      </c>
      <c r="C9" s="6">
        <f t="shared" si="0"/>
        <v>1.7543587916004166</v>
      </c>
      <c r="D9" s="5">
        <f t="shared" si="1"/>
        <v>1</v>
      </c>
      <c r="E9" s="6">
        <f t="shared" si="2"/>
        <v>0.7543587916004166</v>
      </c>
      <c r="F9">
        <v>1</v>
      </c>
      <c r="G9" s="5">
        <f t="shared" si="3"/>
        <v>2</v>
      </c>
    </row>
    <row r="10" spans="1:7" ht="12.75">
      <c r="A10" t="s">
        <v>29</v>
      </c>
      <c r="B10" s="1">
        <v>60613</v>
      </c>
      <c r="C10" s="6">
        <f t="shared" si="0"/>
        <v>0.8308158342014365</v>
      </c>
      <c r="D10" s="5">
        <f t="shared" si="1"/>
        <v>0</v>
      </c>
      <c r="E10" s="6">
        <f t="shared" si="2"/>
        <v>0.8308158342014365</v>
      </c>
      <c r="F10">
        <v>1</v>
      </c>
      <c r="G10" s="5">
        <f t="shared" si="3"/>
        <v>1</v>
      </c>
    </row>
    <row r="11" spans="1:7" ht="12.75">
      <c r="A11" t="s">
        <v>30</v>
      </c>
      <c r="B11" s="1">
        <v>29758</v>
      </c>
      <c r="C11" s="6">
        <f t="shared" si="0"/>
        <v>0.4078896869345907</v>
      </c>
      <c r="D11" s="5">
        <f t="shared" si="1"/>
        <v>0</v>
      </c>
      <c r="E11" s="6">
        <f t="shared" si="2"/>
        <v>0.4078896869345907</v>
      </c>
      <c r="G11" s="5">
        <f t="shared" si="3"/>
        <v>0</v>
      </c>
    </row>
    <row r="12" spans="1:7" ht="12.75">
      <c r="A12" t="s">
        <v>32</v>
      </c>
      <c r="B12" s="1">
        <v>19910</v>
      </c>
      <c r="C12" s="6">
        <f t="shared" si="0"/>
        <v>0.27290421623992545</v>
      </c>
      <c r="D12" s="5">
        <f t="shared" si="1"/>
        <v>0</v>
      </c>
      <c r="E12" s="6">
        <f t="shared" si="2"/>
        <v>0.27290421623992545</v>
      </c>
      <c r="G12" s="5">
        <f t="shared" si="3"/>
        <v>0</v>
      </c>
    </row>
    <row r="13" spans="1:7" ht="12.75">
      <c r="A13" t="s">
        <v>31</v>
      </c>
      <c r="B13" s="1">
        <v>9866</v>
      </c>
      <c r="C13" s="6">
        <f t="shared" si="0"/>
        <v>0.13523219474751905</v>
      </c>
      <c r="D13" s="5">
        <f t="shared" si="1"/>
        <v>0</v>
      </c>
      <c r="E13" s="6">
        <f t="shared" si="2"/>
        <v>0.13523219474751905</v>
      </c>
      <c r="G13" s="5">
        <f t="shared" si="3"/>
        <v>0</v>
      </c>
    </row>
    <row r="14" spans="1:7" ht="12.75">
      <c r="A14" t="s">
        <v>33</v>
      </c>
      <c r="B14" s="1">
        <v>7422</v>
      </c>
      <c r="C14" s="6">
        <f t="shared" si="0"/>
        <v>0.10173255112670651</v>
      </c>
      <c r="D14" s="5">
        <f t="shared" si="1"/>
        <v>0</v>
      </c>
      <c r="E14" s="6">
        <f t="shared" si="2"/>
        <v>0.10173255112670651</v>
      </c>
      <c r="G14" s="5">
        <f t="shared" si="3"/>
        <v>0</v>
      </c>
    </row>
    <row r="15" spans="1:7" ht="12.75">
      <c r="A15" t="s">
        <v>35</v>
      </c>
      <c r="B15" s="1">
        <v>4340</v>
      </c>
      <c r="C15" s="6">
        <f t="shared" si="0"/>
        <v>0.05948791052141016</v>
      </c>
      <c r="D15" s="5">
        <f t="shared" si="1"/>
        <v>0</v>
      </c>
      <c r="E15" s="6">
        <f t="shared" si="2"/>
        <v>0.05948791052141016</v>
      </c>
      <c r="G15" s="5">
        <f t="shared" si="3"/>
        <v>0</v>
      </c>
    </row>
    <row r="16" spans="1:7" ht="12.75">
      <c r="A16" t="s">
        <v>37</v>
      </c>
      <c r="B16" s="1">
        <v>3754</v>
      </c>
      <c r="C16" s="6">
        <f t="shared" si="0"/>
        <v>0.051455671911837274</v>
      </c>
      <c r="D16" s="5">
        <f t="shared" si="1"/>
        <v>0</v>
      </c>
      <c r="E16" s="6">
        <f t="shared" si="2"/>
        <v>0.051455671911837274</v>
      </c>
      <c r="G16" s="5">
        <f t="shared" si="3"/>
        <v>0</v>
      </c>
    </row>
    <row r="17" spans="1:7" ht="12.75">
      <c r="A17" t="s">
        <v>34</v>
      </c>
      <c r="B17" s="1">
        <v>3620</v>
      </c>
      <c r="C17" s="6">
        <f t="shared" si="0"/>
        <v>0.04961894840725917</v>
      </c>
      <c r="D17" s="5">
        <f t="shared" si="1"/>
        <v>0</v>
      </c>
      <c r="E17" s="6">
        <f t="shared" si="2"/>
        <v>0.04961894840725917</v>
      </c>
      <c r="G17" s="5">
        <f t="shared" si="3"/>
        <v>0</v>
      </c>
    </row>
    <row r="18" spans="1:7" ht="12.75">
      <c r="A18" t="s">
        <v>41</v>
      </c>
      <c r="B18" s="1">
        <v>2720</v>
      </c>
      <c r="C18" s="6">
        <f t="shared" si="0"/>
        <v>0.03728274576457043</v>
      </c>
      <c r="D18" s="5">
        <f t="shared" si="1"/>
        <v>0</v>
      </c>
      <c r="E18" s="6">
        <f t="shared" si="2"/>
        <v>0.03728274576457043</v>
      </c>
      <c r="G18" s="5">
        <f t="shared" si="3"/>
        <v>0</v>
      </c>
    </row>
    <row r="19" spans="1:7" ht="12.75">
      <c r="A19" t="s">
        <v>36</v>
      </c>
      <c r="B19" s="1">
        <v>2594</v>
      </c>
      <c r="C19" s="6">
        <f t="shared" si="0"/>
        <v>0.035555677394594004</v>
      </c>
      <c r="D19" s="5">
        <f t="shared" si="1"/>
        <v>0</v>
      </c>
      <c r="E19" s="6">
        <f t="shared" si="2"/>
        <v>0.035555677394594004</v>
      </c>
      <c r="G19" s="5">
        <f t="shared" si="3"/>
        <v>0</v>
      </c>
    </row>
    <row r="20" spans="1:7" ht="12.75">
      <c r="A20" t="s">
        <v>38</v>
      </c>
      <c r="B20" s="1">
        <v>1432</v>
      </c>
      <c r="C20" s="6">
        <f t="shared" si="0"/>
        <v>0.01962826909370031</v>
      </c>
      <c r="D20" s="5">
        <f t="shared" si="1"/>
        <v>0</v>
      </c>
      <c r="E20" s="6">
        <f t="shared" si="2"/>
        <v>0.01962826909370031</v>
      </c>
      <c r="G20" s="5">
        <f t="shared" si="3"/>
        <v>0</v>
      </c>
    </row>
    <row r="21" spans="1:7" ht="12.75">
      <c r="A21" t="s">
        <v>42</v>
      </c>
      <c r="B21" s="1">
        <v>1168</v>
      </c>
      <c r="C21" s="6">
        <f t="shared" si="0"/>
        <v>0.016009649651844947</v>
      </c>
      <c r="D21" s="5">
        <f t="shared" si="1"/>
        <v>0</v>
      </c>
      <c r="E21" s="6">
        <f t="shared" si="2"/>
        <v>0.016009649651844947</v>
      </c>
      <c r="G21" s="5">
        <f t="shared" si="3"/>
        <v>0</v>
      </c>
    </row>
    <row r="22" spans="1:7" ht="12.75">
      <c r="A22" t="s">
        <v>43</v>
      </c>
      <c r="B22" s="1">
        <v>990</v>
      </c>
      <c r="C22" s="6">
        <f t="shared" si="0"/>
        <v>0.013569822906957619</v>
      </c>
      <c r="D22" s="5">
        <f t="shared" si="1"/>
        <v>0</v>
      </c>
      <c r="E22" s="6">
        <f t="shared" si="2"/>
        <v>0.013569822906957619</v>
      </c>
      <c r="G22" s="5">
        <f t="shared" si="3"/>
        <v>0</v>
      </c>
    </row>
    <row r="23" spans="1:7" ht="12.75">
      <c r="A23" t="s">
        <v>44</v>
      </c>
      <c r="B23">
        <v>823</v>
      </c>
      <c r="C23" s="6">
        <f t="shared" si="0"/>
        <v>0.011280771972147595</v>
      </c>
      <c r="D23" s="5">
        <f t="shared" si="1"/>
        <v>0</v>
      </c>
      <c r="E23" s="6">
        <f t="shared" si="2"/>
        <v>0.011280771972147595</v>
      </c>
      <c r="G23" s="5">
        <f t="shared" si="3"/>
        <v>0</v>
      </c>
    </row>
    <row r="24" spans="1:7" ht="12.75">
      <c r="A24" t="s">
        <v>45</v>
      </c>
      <c r="B24">
        <v>606</v>
      </c>
      <c r="C24" s="6">
        <f t="shared" si="0"/>
        <v>0.008306376446077087</v>
      </c>
      <c r="D24" s="5">
        <f t="shared" si="1"/>
        <v>0</v>
      </c>
      <c r="E24" s="6">
        <f t="shared" si="2"/>
        <v>0.008306376446077087</v>
      </c>
      <c r="G24" s="5">
        <f t="shared" si="3"/>
        <v>0</v>
      </c>
    </row>
    <row r="25" spans="1:7" ht="12.75">
      <c r="A25" t="s">
        <v>46</v>
      </c>
      <c r="B25">
        <v>573</v>
      </c>
      <c r="C25" s="6">
        <f t="shared" si="0"/>
        <v>0.007854049015845167</v>
      </c>
      <c r="D25" s="5">
        <f t="shared" si="1"/>
        <v>0</v>
      </c>
      <c r="E25" s="6">
        <f t="shared" si="2"/>
        <v>0.007854049015845167</v>
      </c>
      <c r="G25" s="5">
        <f t="shared" si="3"/>
        <v>0</v>
      </c>
    </row>
    <row r="26" spans="1:7" ht="12.75">
      <c r="A26" t="s">
        <v>47</v>
      </c>
      <c r="B26">
        <v>516</v>
      </c>
      <c r="C26" s="6">
        <f t="shared" si="0"/>
        <v>0.007072756181808213</v>
      </c>
      <c r="D26" s="5">
        <f t="shared" si="1"/>
        <v>0</v>
      </c>
      <c r="E26" s="6">
        <f t="shared" si="2"/>
        <v>0.007072756181808213</v>
      </c>
      <c r="G26" s="5">
        <f t="shared" si="3"/>
        <v>0</v>
      </c>
    </row>
    <row r="27" spans="1:7" ht="12.75">
      <c r="A27" s="3" t="s">
        <v>12</v>
      </c>
      <c r="B27" s="4">
        <f>SUM(B6:B26)</f>
        <v>1605020</v>
      </c>
      <c r="C27" s="2"/>
      <c r="D27" s="4">
        <f>SUM(D6:D26)</f>
        <v>18</v>
      </c>
      <c r="E27" s="2"/>
      <c r="F27" s="2"/>
      <c r="G27" s="4">
        <f>SUM(G6:G26)</f>
        <v>21</v>
      </c>
    </row>
    <row r="29" spans="1:2" ht="12.75">
      <c r="A29" s="8" t="s">
        <v>13</v>
      </c>
      <c r="B29" s="9">
        <f>TRUNC(B27/22)+1</f>
        <v>72956</v>
      </c>
    </row>
    <row r="30" spans="1:2" ht="12.75">
      <c r="A30" s="8" t="s">
        <v>48</v>
      </c>
      <c r="B30" s="8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D27" sqref="D27"/>
    </sheetView>
  </sheetViews>
  <sheetFormatPr defaultColWidth="11.00390625" defaultRowHeight="12.75"/>
  <cols>
    <col min="1" max="1" width="37.625" style="0" customWidth="1"/>
    <col min="2" max="2" width="10.25390625" style="0" bestFit="1" customWidth="1"/>
    <col min="3" max="3" width="7.375" style="0" bestFit="1" customWidth="1"/>
    <col min="4" max="4" width="6.25390625" style="0" bestFit="1" customWidth="1"/>
    <col min="5" max="5" width="9.875" style="0" bestFit="1" customWidth="1"/>
    <col min="7" max="7" width="7.25390625" style="0" bestFit="1" customWidth="1"/>
    <col min="8" max="8" width="9.125" style="0" bestFit="1" customWidth="1"/>
    <col min="9" max="9" width="7.125" style="0" bestFit="1" customWidth="1"/>
    <col min="10" max="10" width="7.25390625" style="0" bestFit="1" customWidth="1"/>
    <col min="11" max="11" width="8.125" style="0" bestFit="1" customWidth="1"/>
    <col min="12" max="12" width="12.625" style="0" bestFit="1" customWidth="1"/>
  </cols>
  <sheetData>
    <row r="1" ht="18">
      <c r="A1" s="13" t="s">
        <v>24</v>
      </c>
    </row>
    <row r="3" ht="15.75">
      <c r="A3" s="12" t="s">
        <v>50</v>
      </c>
    </row>
    <row r="4" spans="4:12" ht="12.75">
      <c r="D4" s="7" t="s">
        <v>16</v>
      </c>
      <c r="E4" s="7"/>
      <c r="F4" s="7" t="s">
        <v>52</v>
      </c>
      <c r="G4" s="7"/>
      <c r="H4" s="7" t="s">
        <v>53</v>
      </c>
      <c r="I4" s="7"/>
      <c r="J4" s="7" t="s">
        <v>57</v>
      </c>
      <c r="K4" s="7" t="s">
        <v>58</v>
      </c>
      <c r="L4" s="7" t="s">
        <v>0</v>
      </c>
    </row>
    <row r="5" spans="1:12" ht="12.75">
      <c r="A5" s="3" t="s">
        <v>39</v>
      </c>
      <c r="B5" s="14" t="s">
        <v>22</v>
      </c>
      <c r="C5" s="7" t="s">
        <v>15</v>
      </c>
      <c r="D5" s="7" t="s">
        <v>17</v>
      </c>
      <c r="E5" s="7" t="s">
        <v>19</v>
      </c>
      <c r="F5" s="7" t="s">
        <v>20</v>
      </c>
      <c r="G5" s="7" t="s">
        <v>21</v>
      </c>
      <c r="H5" s="7" t="s">
        <v>54</v>
      </c>
      <c r="I5" s="7" t="s">
        <v>18</v>
      </c>
      <c r="J5" s="7" t="s">
        <v>21</v>
      </c>
      <c r="K5" s="7" t="s">
        <v>56</v>
      </c>
      <c r="L5" s="7" t="s">
        <v>1</v>
      </c>
    </row>
    <row r="6" spans="1:12" ht="12.75">
      <c r="A6" t="s">
        <v>25</v>
      </c>
      <c r="B6" s="1">
        <v>10880915</v>
      </c>
      <c r="C6" s="6">
        <f>B6/$B$29</f>
        <v>279.46359316810066</v>
      </c>
      <c r="D6" s="5">
        <f>TRUNC(C6)</f>
        <v>279</v>
      </c>
      <c r="E6" s="6">
        <f>C6-D6</f>
        <v>0.4635931681006582</v>
      </c>
      <c r="G6" s="5">
        <f>D6+F6</f>
        <v>279</v>
      </c>
      <c r="H6" s="5">
        <f>B6/G6</f>
        <v>38999.69534050179</v>
      </c>
      <c r="J6" s="15">
        <f>I6+G6</f>
        <v>279</v>
      </c>
      <c r="K6">
        <v>146</v>
      </c>
      <c r="L6" s="15">
        <f>J6-K6</f>
        <v>133</v>
      </c>
    </row>
    <row r="7" spans="1:12" ht="12.75">
      <c r="A7" t="s">
        <v>26</v>
      </c>
      <c r="B7" s="1">
        <v>1931201</v>
      </c>
      <c r="C7" s="6">
        <f aca="true" t="shared" si="0" ref="C7:C26">B7/$B$29</f>
        <v>49.600642095800694</v>
      </c>
      <c r="D7" s="5">
        <f aca="true" t="shared" si="1" ref="D7:D26">TRUNC(C7)</f>
        <v>49</v>
      </c>
      <c r="E7" s="6">
        <f aca="true" t="shared" si="2" ref="E7:E26">C7-D7</f>
        <v>0.6006420958006942</v>
      </c>
      <c r="F7">
        <v>1</v>
      </c>
      <c r="G7" s="5">
        <f aca="true" t="shared" si="3" ref="G7:G26">D7+F7</f>
        <v>50</v>
      </c>
      <c r="H7" s="5">
        <f aca="true" t="shared" si="4" ref="H7:H17">B7/G7</f>
        <v>38624.02</v>
      </c>
      <c r="J7" s="15">
        <f aca="true" t="shared" si="5" ref="J7:J26">I7+G7</f>
        <v>50</v>
      </c>
      <c r="K7">
        <v>26</v>
      </c>
      <c r="L7" s="15">
        <f aca="true" t="shared" si="6" ref="L7:L26">J7-K7</f>
        <v>24</v>
      </c>
    </row>
    <row r="8" spans="1:12" ht="12.75">
      <c r="A8" t="s">
        <v>37</v>
      </c>
      <c r="B8" s="1">
        <v>1088664</v>
      </c>
      <c r="C8" s="6">
        <f t="shared" si="0"/>
        <v>27.961063310645947</v>
      </c>
      <c r="D8" s="5">
        <f t="shared" si="1"/>
        <v>27</v>
      </c>
      <c r="E8" s="6">
        <f t="shared" si="2"/>
        <v>0.9610633106459474</v>
      </c>
      <c r="F8">
        <v>1</v>
      </c>
      <c r="G8" s="5">
        <f t="shared" si="3"/>
        <v>28</v>
      </c>
      <c r="H8" s="5">
        <f t="shared" si="4"/>
        <v>38880.857142857145</v>
      </c>
      <c r="J8" s="15">
        <f t="shared" si="5"/>
        <v>28</v>
      </c>
      <c r="K8">
        <v>14</v>
      </c>
      <c r="L8" s="15">
        <f t="shared" si="6"/>
        <v>14</v>
      </c>
    </row>
    <row r="9" spans="1:12" ht="12.75">
      <c r="A9" t="s">
        <v>30</v>
      </c>
      <c r="B9" s="1">
        <v>355717</v>
      </c>
      <c r="C9" s="6">
        <f t="shared" si="0"/>
        <v>9.13617567741107</v>
      </c>
      <c r="D9" s="5">
        <f t="shared" si="1"/>
        <v>9</v>
      </c>
      <c r="E9" s="6">
        <f t="shared" si="2"/>
        <v>0.13617567741106917</v>
      </c>
      <c r="G9" s="5">
        <f t="shared" si="3"/>
        <v>9</v>
      </c>
      <c r="H9" s="5">
        <f t="shared" si="4"/>
        <v>39524.11111111111</v>
      </c>
      <c r="J9" s="15">
        <f t="shared" si="5"/>
        <v>9</v>
      </c>
      <c r="K9">
        <v>3</v>
      </c>
      <c r="L9" s="15">
        <f t="shared" si="6"/>
        <v>6</v>
      </c>
    </row>
    <row r="10" spans="1:12" ht="12.75">
      <c r="A10" t="s">
        <v>28</v>
      </c>
      <c r="B10" s="1">
        <v>269765</v>
      </c>
      <c r="C10" s="6">
        <f t="shared" si="0"/>
        <v>6.928598946962887</v>
      </c>
      <c r="D10" s="5">
        <f t="shared" si="1"/>
        <v>6</v>
      </c>
      <c r="E10" s="6">
        <f t="shared" si="2"/>
        <v>0.9285989469628868</v>
      </c>
      <c r="F10">
        <v>1</v>
      </c>
      <c r="G10" s="5">
        <f t="shared" si="3"/>
        <v>7</v>
      </c>
      <c r="H10" s="5">
        <f t="shared" si="4"/>
        <v>38537.857142857145</v>
      </c>
      <c r="J10" s="15">
        <f t="shared" si="5"/>
        <v>7</v>
      </c>
      <c r="K10">
        <v>3</v>
      </c>
      <c r="L10" s="15">
        <f t="shared" si="6"/>
        <v>4</v>
      </c>
    </row>
    <row r="11" spans="1:12" ht="12.75">
      <c r="A11" t="s">
        <v>27</v>
      </c>
      <c r="B11" s="1">
        <v>257824</v>
      </c>
      <c r="C11" s="6">
        <f t="shared" si="0"/>
        <v>6.621908308719661</v>
      </c>
      <c r="D11" s="5">
        <f t="shared" si="1"/>
        <v>6</v>
      </c>
      <c r="E11" s="6">
        <f t="shared" si="2"/>
        <v>0.6219083087196609</v>
      </c>
      <c r="F11">
        <v>1</v>
      </c>
      <c r="G11" s="5">
        <f t="shared" si="3"/>
        <v>7</v>
      </c>
      <c r="H11" s="5">
        <f t="shared" si="4"/>
        <v>36832</v>
      </c>
      <c r="J11" s="15">
        <f t="shared" si="5"/>
        <v>7</v>
      </c>
      <c r="K11">
        <v>2</v>
      </c>
      <c r="L11" s="15">
        <f t="shared" si="6"/>
        <v>5</v>
      </c>
    </row>
    <row r="12" spans="1:12" ht="12.75">
      <c r="A12" t="s">
        <v>29</v>
      </c>
      <c r="B12" s="1">
        <v>250272</v>
      </c>
      <c r="C12" s="6">
        <f t="shared" si="0"/>
        <v>6.42794400924618</v>
      </c>
      <c r="D12" s="5">
        <f t="shared" si="1"/>
        <v>6</v>
      </c>
      <c r="E12" s="6">
        <f t="shared" si="2"/>
        <v>0.4279440092461799</v>
      </c>
      <c r="G12" s="5">
        <f t="shared" si="3"/>
        <v>6</v>
      </c>
      <c r="H12" s="5">
        <f t="shared" si="4"/>
        <v>41712</v>
      </c>
      <c r="I12">
        <v>1</v>
      </c>
      <c r="J12" s="15">
        <f t="shared" si="5"/>
        <v>7</v>
      </c>
      <c r="K12">
        <v>3</v>
      </c>
      <c r="L12" s="15">
        <f t="shared" si="6"/>
        <v>4</v>
      </c>
    </row>
    <row r="13" spans="1:12" ht="12.75">
      <c r="A13" t="s">
        <v>32</v>
      </c>
      <c r="B13" s="1">
        <v>139465</v>
      </c>
      <c r="C13" s="6">
        <f t="shared" si="0"/>
        <v>3.5819956337485555</v>
      </c>
      <c r="D13" s="5">
        <f t="shared" si="1"/>
        <v>3</v>
      </c>
      <c r="E13" s="6">
        <f t="shared" si="2"/>
        <v>0.5819956337485555</v>
      </c>
      <c r="G13" s="5">
        <f t="shared" si="3"/>
        <v>3</v>
      </c>
      <c r="H13" s="5">
        <f t="shared" si="4"/>
        <v>46488.333333333336</v>
      </c>
      <c r="I13">
        <v>1</v>
      </c>
      <c r="J13" s="15">
        <f t="shared" si="5"/>
        <v>4</v>
      </c>
      <c r="K13">
        <v>1</v>
      </c>
      <c r="L13" s="15">
        <f t="shared" si="6"/>
        <v>3</v>
      </c>
    </row>
    <row r="14" spans="1:12" ht="12.75">
      <c r="A14" t="s">
        <v>34</v>
      </c>
      <c r="B14" s="1">
        <v>117792</v>
      </c>
      <c r="C14" s="6">
        <f t="shared" si="0"/>
        <v>3.025349942211378</v>
      </c>
      <c r="D14" s="5">
        <f t="shared" si="1"/>
        <v>3</v>
      </c>
      <c r="E14" s="6">
        <f t="shared" si="2"/>
        <v>0.025349942211378096</v>
      </c>
      <c r="G14" s="5">
        <f t="shared" si="3"/>
        <v>3</v>
      </c>
      <c r="H14" s="5">
        <f t="shared" si="4"/>
        <v>39264</v>
      </c>
      <c r="J14" s="15">
        <f t="shared" si="5"/>
        <v>3</v>
      </c>
      <c r="K14">
        <v>1</v>
      </c>
      <c r="L14" s="15">
        <f t="shared" si="6"/>
        <v>2</v>
      </c>
    </row>
    <row r="15" spans="1:12" ht="12.75">
      <c r="A15" t="s">
        <v>33</v>
      </c>
      <c r="B15" s="1">
        <v>113512</v>
      </c>
      <c r="C15" s="6">
        <f t="shared" si="0"/>
        <v>2.915423141132657</v>
      </c>
      <c r="D15" s="5">
        <f t="shared" si="1"/>
        <v>2</v>
      </c>
      <c r="E15" s="6">
        <f t="shared" si="2"/>
        <v>0.9154231411326572</v>
      </c>
      <c r="F15">
        <v>1</v>
      </c>
      <c r="G15" s="5">
        <f t="shared" si="3"/>
        <v>3</v>
      </c>
      <c r="H15" s="5">
        <f t="shared" si="4"/>
        <v>37837.333333333336</v>
      </c>
      <c r="J15" s="15">
        <f t="shared" si="5"/>
        <v>3</v>
      </c>
      <c r="L15" s="15">
        <f t="shared" si="6"/>
        <v>3</v>
      </c>
    </row>
    <row r="16" spans="1:12" ht="12.75">
      <c r="A16" t="s">
        <v>46</v>
      </c>
      <c r="B16" s="1">
        <v>55267</v>
      </c>
      <c r="C16" s="6">
        <f t="shared" si="0"/>
        <v>1.4194683446770258</v>
      </c>
      <c r="D16" s="5">
        <f t="shared" si="1"/>
        <v>1</v>
      </c>
      <c r="E16" s="6">
        <f t="shared" si="2"/>
        <v>0.41946834467702576</v>
      </c>
      <c r="G16" s="5">
        <f t="shared" si="3"/>
        <v>1</v>
      </c>
      <c r="H16" s="5">
        <f t="shared" si="4"/>
        <v>55267</v>
      </c>
      <c r="I16">
        <v>1</v>
      </c>
      <c r="J16" s="15">
        <f t="shared" si="5"/>
        <v>2</v>
      </c>
      <c r="K16">
        <v>1</v>
      </c>
      <c r="L16" s="15">
        <f t="shared" si="6"/>
        <v>1</v>
      </c>
    </row>
    <row r="17" spans="1:12" ht="12.75">
      <c r="A17" t="s">
        <v>38</v>
      </c>
      <c r="B17" s="1">
        <v>39116</v>
      </c>
      <c r="C17" s="6">
        <f t="shared" si="0"/>
        <v>1.0046487735970207</v>
      </c>
      <c r="D17" s="5">
        <f t="shared" si="1"/>
        <v>1</v>
      </c>
      <c r="E17" s="6">
        <f t="shared" si="2"/>
        <v>0.00464877359702065</v>
      </c>
      <c r="G17" s="5">
        <f t="shared" si="3"/>
        <v>1</v>
      </c>
      <c r="H17" s="5">
        <f t="shared" si="4"/>
        <v>39116</v>
      </c>
      <c r="J17" s="15">
        <f t="shared" si="5"/>
        <v>1</v>
      </c>
      <c r="L17" s="15">
        <f t="shared" si="6"/>
        <v>1</v>
      </c>
    </row>
    <row r="18" spans="1:12" ht="12.75">
      <c r="A18" t="s">
        <v>41</v>
      </c>
      <c r="B18" s="1">
        <v>17619</v>
      </c>
      <c r="C18" s="6">
        <f t="shared" si="0"/>
        <v>0.45252343649672533</v>
      </c>
      <c r="D18" s="5">
        <f t="shared" si="1"/>
        <v>0</v>
      </c>
      <c r="E18" s="6">
        <f t="shared" si="2"/>
        <v>0.45252343649672533</v>
      </c>
      <c r="G18" s="5">
        <f t="shared" si="3"/>
        <v>0</v>
      </c>
      <c r="J18" s="15">
        <f t="shared" si="5"/>
        <v>0</v>
      </c>
      <c r="L18" s="15">
        <f t="shared" si="6"/>
        <v>0</v>
      </c>
    </row>
    <row r="19" spans="1:12" ht="12.75">
      <c r="A19" t="s">
        <v>36</v>
      </c>
      <c r="B19" s="1">
        <v>15804</v>
      </c>
      <c r="C19" s="6">
        <f t="shared" si="0"/>
        <v>0.4059072813663799</v>
      </c>
      <c r="D19" s="5">
        <f t="shared" si="1"/>
        <v>0</v>
      </c>
      <c r="E19" s="6">
        <f t="shared" si="2"/>
        <v>0.4059072813663799</v>
      </c>
      <c r="G19" s="5">
        <f t="shared" si="3"/>
        <v>0</v>
      </c>
      <c r="J19" s="15">
        <f t="shared" si="5"/>
        <v>0</v>
      </c>
      <c r="L19" s="15">
        <f t="shared" si="6"/>
        <v>0</v>
      </c>
    </row>
    <row r="20" spans="1:12" ht="12.75">
      <c r="A20" t="s">
        <v>35</v>
      </c>
      <c r="B20" s="1">
        <v>15187</v>
      </c>
      <c r="C20" s="6">
        <f t="shared" si="0"/>
        <v>0.3900603570052652</v>
      </c>
      <c r="D20" s="5">
        <f t="shared" si="1"/>
        <v>0</v>
      </c>
      <c r="E20" s="6">
        <f t="shared" si="2"/>
        <v>0.3900603570052652</v>
      </c>
      <c r="G20" s="5">
        <f t="shared" si="3"/>
        <v>0</v>
      </c>
      <c r="J20" s="15">
        <f t="shared" si="5"/>
        <v>0</v>
      </c>
      <c r="L20" s="15">
        <f t="shared" si="6"/>
        <v>0</v>
      </c>
    </row>
    <row r="21" spans="1:12" ht="12.75">
      <c r="A21" t="s">
        <v>45</v>
      </c>
      <c r="B21" s="1">
        <v>14853</v>
      </c>
      <c r="C21" s="6">
        <f t="shared" si="0"/>
        <v>0.38148195710800054</v>
      </c>
      <c r="D21" s="5">
        <f t="shared" si="1"/>
        <v>0</v>
      </c>
      <c r="E21" s="6">
        <f t="shared" si="2"/>
        <v>0.38148195710800054</v>
      </c>
      <c r="G21" s="5">
        <f t="shared" si="3"/>
        <v>0</v>
      </c>
      <c r="J21" s="15">
        <f t="shared" si="5"/>
        <v>0</v>
      </c>
      <c r="L21" s="15">
        <f t="shared" si="6"/>
        <v>0</v>
      </c>
    </row>
    <row r="22" spans="1:12" ht="12.75">
      <c r="A22" t="s">
        <v>31</v>
      </c>
      <c r="B22" s="1">
        <v>13318</v>
      </c>
      <c r="C22" s="6">
        <f t="shared" si="0"/>
        <v>0.3420572749454219</v>
      </c>
      <c r="D22" s="5">
        <f t="shared" si="1"/>
        <v>0</v>
      </c>
      <c r="E22" s="6">
        <f t="shared" si="2"/>
        <v>0.3420572749454219</v>
      </c>
      <c r="G22" s="5">
        <f t="shared" si="3"/>
        <v>0</v>
      </c>
      <c r="J22" s="15">
        <f t="shared" si="5"/>
        <v>0</v>
      </c>
      <c r="L22" s="15">
        <f t="shared" si="6"/>
        <v>0</v>
      </c>
    </row>
    <row r="23" spans="1:12" ht="12.75">
      <c r="A23" t="s">
        <v>47</v>
      </c>
      <c r="B23" s="1">
        <v>11889</v>
      </c>
      <c r="C23" s="6">
        <f t="shared" si="0"/>
        <v>0.30535507897778347</v>
      </c>
      <c r="D23" s="5">
        <f t="shared" si="1"/>
        <v>0</v>
      </c>
      <c r="E23" s="6">
        <f t="shared" si="2"/>
        <v>0.30535507897778347</v>
      </c>
      <c r="G23" s="5">
        <f t="shared" si="3"/>
        <v>0</v>
      </c>
      <c r="J23" s="15">
        <f t="shared" si="5"/>
        <v>0</v>
      </c>
      <c r="L23" s="15">
        <f t="shared" si="6"/>
        <v>0</v>
      </c>
    </row>
    <row r="24" spans="1:12" ht="12.75">
      <c r="A24" t="s">
        <v>42</v>
      </c>
      <c r="B24" s="1">
        <v>10446</v>
      </c>
      <c r="C24" s="6">
        <f t="shared" si="0"/>
        <v>0.26829330936175677</v>
      </c>
      <c r="D24" s="5">
        <f t="shared" si="1"/>
        <v>0</v>
      </c>
      <c r="E24" s="6">
        <f t="shared" si="2"/>
        <v>0.26829330936175677</v>
      </c>
      <c r="G24" s="5">
        <f t="shared" si="3"/>
        <v>0</v>
      </c>
      <c r="J24" s="15">
        <f t="shared" si="5"/>
        <v>0</v>
      </c>
      <c r="L24" s="15">
        <f t="shared" si="6"/>
        <v>0</v>
      </c>
    </row>
    <row r="25" spans="1:12" ht="12.75">
      <c r="A25" t="s">
        <v>44</v>
      </c>
      <c r="B25" s="1">
        <v>7531</v>
      </c>
      <c r="C25" s="6">
        <f t="shared" si="0"/>
        <v>0.19342493900089894</v>
      </c>
      <c r="D25" s="5">
        <f t="shared" si="1"/>
        <v>0</v>
      </c>
      <c r="E25" s="6">
        <f t="shared" si="2"/>
        <v>0.19342493900089894</v>
      </c>
      <c r="G25" s="5">
        <f t="shared" si="3"/>
        <v>0</v>
      </c>
      <c r="J25" s="15">
        <f t="shared" si="5"/>
        <v>0</v>
      </c>
      <c r="L25" s="15">
        <f t="shared" si="6"/>
        <v>0</v>
      </c>
    </row>
    <row r="26" spans="1:12" ht="12.75">
      <c r="A26" t="s">
        <v>43</v>
      </c>
      <c r="B26" s="1">
        <v>6514</v>
      </c>
      <c r="C26" s="6">
        <f t="shared" si="0"/>
        <v>0.16730448182868884</v>
      </c>
      <c r="D26" s="5">
        <f t="shared" si="1"/>
        <v>0</v>
      </c>
      <c r="E26" s="6">
        <f t="shared" si="2"/>
        <v>0.16730448182868884</v>
      </c>
      <c r="G26" s="5">
        <f t="shared" si="3"/>
        <v>0</v>
      </c>
      <c r="J26" s="15">
        <f t="shared" si="5"/>
        <v>0</v>
      </c>
      <c r="L26" s="15">
        <f t="shared" si="6"/>
        <v>0</v>
      </c>
    </row>
    <row r="27" spans="1:12" ht="12.75">
      <c r="A27" s="3" t="s">
        <v>12</v>
      </c>
      <c r="B27" s="4">
        <f>SUM(B6:B26)</f>
        <v>15612671</v>
      </c>
      <c r="C27" s="2"/>
      <c r="D27" s="4">
        <f>SUM(D6:D26)</f>
        <v>392</v>
      </c>
      <c r="E27" s="2"/>
      <c r="F27" s="2"/>
      <c r="G27" s="4">
        <f>SUM(G6:G26)</f>
        <v>397</v>
      </c>
      <c r="H27" s="4"/>
      <c r="I27" s="4"/>
      <c r="J27" s="4">
        <f>SUM(J6:J26)</f>
        <v>400</v>
      </c>
      <c r="K27" s="3">
        <f>SUM(K6:K26)</f>
        <v>200</v>
      </c>
      <c r="L27" s="3">
        <f>SUM(L6:L26)</f>
        <v>200</v>
      </c>
    </row>
    <row r="29" spans="1:2" ht="12.75">
      <c r="A29" s="8" t="s">
        <v>13</v>
      </c>
      <c r="B29" s="9">
        <f>TRUNC(B27/401)+1</f>
        <v>38935</v>
      </c>
    </row>
    <row r="30" spans="1:2" ht="12.75">
      <c r="A30" s="8" t="s">
        <v>51</v>
      </c>
      <c r="B30" s="8"/>
    </row>
    <row r="38" ht="12.75">
      <c r="B38" s="1"/>
    </row>
    <row r="39" spans="2:5" ht="12.75">
      <c r="B39" s="1"/>
      <c r="E39" t="s">
        <v>55</v>
      </c>
    </row>
    <row r="40" spans="2:5" ht="12.75">
      <c r="B40" s="1"/>
      <c r="E40" t="s">
        <v>55</v>
      </c>
    </row>
    <row r="41" spans="2:5" ht="12.75">
      <c r="B41" s="1"/>
      <c r="E41" t="s">
        <v>55</v>
      </c>
    </row>
    <row r="42" spans="2:5" ht="12.75">
      <c r="B42" s="1"/>
      <c r="E42" t="s">
        <v>55</v>
      </c>
    </row>
    <row r="43" spans="2:5" ht="12.75">
      <c r="B43" s="1"/>
      <c r="E43" t="s">
        <v>55</v>
      </c>
    </row>
    <row r="44" spans="2:5" ht="12.75">
      <c r="B44" s="1"/>
      <c r="E44" t="s">
        <v>55</v>
      </c>
    </row>
    <row r="45" spans="2:5" ht="12.75">
      <c r="B45" s="1"/>
      <c r="E45" t="s">
        <v>55</v>
      </c>
    </row>
    <row r="46" spans="2:5" ht="12.75">
      <c r="B46" s="1"/>
      <c r="E46" t="s">
        <v>55</v>
      </c>
    </row>
    <row r="47" spans="2:5" ht="12.75">
      <c r="B47" s="1"/>
      <c r="E47" t="s">
        <v>55</v>
      </c>
    </row>
    <row r="48" spans="2:5" ht="12.75">
      <c r="B48" s="1"/>
      <c r="E48" t="s">
        <v>55</v>
      </c>
    </row>
    <row r="49" spans="2:5" ht="12.75">
      <c r="B49" s="1"/>
      <c r="E49" t="s">
        <v>55</v>
      </c>
    </row>
    <row r="50" spans="2:5" ht="12.75">
      <c r="B50" s="1"/>
      <c r="E50" t="s">
        <v>55</v>
      </c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D30" sqref="D30"/>
    </sheetView>
  </sheetViews>
  <sheetFormatPr defaultColWidth="11.00390625" defaultRowHeight="12.75"/>
  <cols>
    <col min="1" max="1" width="41.125" style="0" customWidth="1"/>
    <col min="6" max="6" width="14.125" style="0" customWidth="1"/>
  </cols>
  <sheetData>
    <row r="1" ht="18">
      <c r="A1" s="13" t="s">
        <v>24</v>
      </c>
    </row>
    <row r="3" ht="15.75">
      <c r="A3" s="12" t="s">
        <v>50</v>
      </c>
    </row>
    <row r="4" spans="4:6" ht="12.75">
      <c r="D4" s="7" t="s">
        <v>57</v>
      </c>
      <c r="E4" s="7" t="s">
        <v>58</v>
      </c>
      <c r="F4" s="7" t="s">
        <v>0</v>
      </c>
    </row>
    <row r="5" spans="1:6" ht="12.75">
      <c r="A5" s="3" t="s">
        <v>39</v>
      </c>
      <c r="B5" s="14" t="s">
        <v>22</v>
      </c>
      <c r="C5" s="7" t="s">
        <v>2</v>
      </c>
      <c r="D5" s="7" t="s">
        <v>21</v>
      </c>
      <c r="E5" s="7" t="s">
        <v>56</v>
      </c>
      <c r="F5" s="7" t="s">
        <v>1</v>
      </c>
    </row>
    <row r="6" spans="1:6" ht="12.75">
      <c r="A6" t="s">
        <v>25</v>
      </c>
      <c r="B6" s="1">
        <v>10880915</v>
      </c>
      <c r="C6" s="11">
        <f>B6/$B$27</f>
        <v>0.6969284755952393</v>
      </c>
      <c r="D6" s="16">
        <v>279</v>
      </c>
      <c r="E6">
        <v>146</v>
      </c>
      <c r="F6" s="15">
        <f aca="true" t="shared" si="0" ref="F6:F17">D6-E6</f>
        <v>133</v>
      </c>
    </row>
    <row r="7" spans="1:6" ht="12.75">
      <c r="A7" t="s">
        <v>26</v>
      </c>
      <c r="B7" s="1">
        <v>1931201</v>
      </c>
      <c r="C7" s="11">
        <f aca="true" t="shared" si="1" ref="C7:C26">B7/$B$27</f>
        <v>0.12369446586045399</v>
      </c>
      <c r="D7" s="16">
        <v>50</v>
      </c>
      <c r="E7">
        <v>26</v>
      </c>
      <c r="F7" s="15">
        <f t="shared" si="0"/>
        <v>24</v>
      </c>
    </row>
    <row r="8" spans="1:6" ht="12.75">
      <c r="A8" t="s">
        <v>37</v>
      </c>
      <c r="B8" s="1">
        <v>1088664</v>
      </c>
      <c r="C8" s="11">
        <f t="shared" si="1"/>
        <v>0.06972951649336619</v>
      </c>
      <c r="D8" s="16">
        <v>28</v>
      </c>
      <c r="E8">
        <v>14</v>
      </c>
      <c r="F8" s="15">
        <f t="shared" si="0"/>
        <v>14</v>
      </c>
    </row>
    <row r="9" spans="1:6" ht="12.75">
      <c r="A9" t="s">
        <v>30</v>
      </c>
      <c r="B9" s="1">
        <v>355717</v>
      </c>
      <c r="C9" s="11">
        <f t="shared" si="1"/>
        <v>0.022783865745970053</v>
      </c>
      <c r="D9" s="16">
        <v>9</v>
      </c>
      <c r="E9">
        <v>3</v>
      </c>
      <c r="F9" s="15">
        <f t="shared" si="0"/>
        <v>6</v>
      </c>
    </row>
    <row r="10" spans="1:6" ht="12.75">
      <c r="A10" t="s">
        <v>28</v>
      </c>
      <c r="B10" s="1">
        <v>269765</v>
      </c>
      <c r="C10" s="11">
        <f t="shared" si="1"/>
        <v>0.017278593778092165</v>
      </c>
      <c r="D10" s="16">
        <v>7</v>
      </c>
      <c r="E10">
        <v>3</v>
      </c>
      <c r="F10" s="15">
        <f t="shared" si="0"/>
        <v>4</v>
      </c>
    </row>
    <row r="11" spans="1:6" ht="12.75">
      <c r="A11" t="s">
        <v>27</v>
      </c>
      <c r="B11" s="1">
        <v>257824</v>
      </c>
      <c r="C11" s="11">
        <f t="shared" si="1"/>
        <v>0.01651376628637086</v>
      </c>
      <c r="D11" s="16">
        <v>7</v>
      </c>
      <c r="E11">
        <v>2</v>
      </c>
      <c r="F11" s="15">
        <f t="shared" si="0"/>
        <v>5</v>
      </c>
    </row>
    <row r="12" spans="1:6" ht="12.75">
      <c r="A12" t="s">
        <v>29</v>
      </c>
      <c r="B12" s="1">
        <v>250272</v>
      </c>
      <c r="C12" s="11">
        <f t="shared" si="1"/>
        <v>0.016030056612350314</v>
      </c>
      <c r="D12" s="16">
        <v>7</v>
      </c>
      <c r="E12">
        <v>3</v>
      </c>
      <c r="F12" s="15">
        <f t="shared" si="0"/>
        <v>4</v>
      </c>
    </row>
    <row r="13" spans="1:6" ht="12.75">
      <c r="A13" t="s">
        <v>32</v>
      </c>
      <c r="B13" s="1">
        <v>139465</v>
      </c>
      <c r="C13" s="11">
        <f t="shared" si="1"/>
        <v>0.008932808486132834</v>
      </c>
      <c r="D13" s="16">
        <v>4</v>
      </c>
      <c r="E13">
        <v>1</v>
      </c>
      <c r="F13" s="15">
        <f t="shared" si="0"/>
        <v>3</v>
      </c>
    </row>
    <row r="14" spans="1:6" ht="12.75">
      <c r="A14" t="s">
        <v>34</v>
      </c>
      <c r="B14" s="1">
        <v>117792</v>
      </c>
      <c r="C14" s="11">
        <f t="shared" si="1"/>
        <v>0.007544641144362806</v>
      </c>
      <c r="D14" s="16">
        <v>3</v>
      </c>
      <c r="E14">
        <v>1</v>
      </c>
      <c r="F14" s="15">
        <f t="shared" si="0"/>
        <v>2</v>
      </c>
    </row>
    <row r="15" spans="1:6" ht="12.75">
      <c r="A15" t="s">
        <v>33</v>
      </c>
      <c r="B15" s="1">
        <v>113512</v>
      </c>
      <c r="C15" s="11">
        <f t="shared" si="1"/>
        <v>0.007270504835463452</v>
      </c>
      <c r="D15" s="16">
        <v>3</v>
      </c>
      <c r="F15" s="15">
        <f t="shared" si="0"/>
        <v>3</v>
      </c>
    </row>
    <row r="16" spans="1:6" ht="12.75">
      <c r="A16" t="s">
        <v>46</v>
      </c>
      <c r="B16" s="1">
        <v>55267</v>
      </c>
      <c r="C16" s="11">
        <f t="shared" si="1"/>
        <v>0.003539881164472114</v>
      </c>
      <c r="D16" s="16">
        <v>2</v>
      </c>
      <c r="E16">
        <v>1</v>
      </c>
      <c r="F16" s="15">
        <f t="shared" si="0"/>
        <v>1</v>
      </c>
    </row>
    <row r="17" spans="1:6" ht="12.75">
      <c r="A17" t="s">
        <v>38</v>
      </c>
      <c r="B17" s="1">
        <v>39116</v>
      </c>
      <c r="C17" s="11">
        <f t="shared" si="1"/>
        <v>0.0025054009016138236</v>
      </c>
      <c r="D17" s="16">
        <v>1</v>
      </c>
      <c r="F17" s="15">
        <f t="shared" si="0"/>
        <v>1</v>
      </c>
    </row>
    <row r="18" spans="1:6" ht="12.75">
      <c r="A18" t="s">
        <v>41</v>
      </c>
      <c r="B18" s="1">
        <v>17619</v>
      </c>
      <c r="C18" s="11">
        <f t="shared" si="1"/>
        <v>0.00112850645478919</v>
      </c>
      <c r="D18" s="15"/>
      <c r="F18" s="15"/>
    </row>
    <row r="19" spans="1:6" ht="12.75">
      <c r="A19" t="s">
        <v>36</v>
      </c>
      <c r="B19" s="1">
        <v>15804</v>
      </c>
      <c r="C19" s="11">
        <f t="shared" si="1"/>
        <v>0.0010122547256648142</v>
      </c>
      <c r="D19" s="15"/>
      <c r="F19" s="15"/>
    </row>
    <row r="20" spans="1:6" ht="12.75">
      <c r="A20" t="s">
        <v>35</v>
      </c>
      <c r="B20" s="1">
        <v>15187</v>
      </c>
      <c r="C20" s="11">
        <f t="shared" si="1"/>
        <v>0.0009727355428164726</v>
      </c>
      <c r="D20" s="15"/>
      <c r="F20" s="15"/>
    </row>
    <row r="21" spans="1:6" ht="12.75">
      <c r="A21" t="s">
        <v>45</v>
      </c>
      <c r="B21" s="1">
        <v>14853</v>
      </c>
      <c r="C21" s="11">
        <f t="shared" si="1"/>
        <v>0.0009513426626360089</v>
      </c>
      <c r="D21" s="15"/>
      <c r="F21" s="15"/>
    </row>
    <row r="22" spans="1:6" ht="12.75">
      <c r="A22" t="s">
        <v>31</v>
      </c>
      <c r="B22" s="1">
        <v>13318</v>
      </c>
      <c r="C22" s="11">
        <f t="shared" si="1"/>
        <v>0.0008530250845611235</v>
      </c>
      <c r="D22" s="15"/>
      <c r="F22" s="15"/>
    </row>
    <row r="23" spans="1:6" ht="12.75">
      <c r="A23" t="s">
        <v>47</v>
      </c>
      <c r="B23" s="1">
        <v>11889</v>
      </c>
      <c r="C23" s="11">
        <f t="shared" si="1"/>
        <v>0.0007614968636692594</v>
      </c>
      <c r="D23" s="15"/>
      <c r="F23" s="15"/>
    </row>
    <row r="24" spans="1:6" ht="12.75">
      <c r="A24" t="s">
        <v>42</v>
      </c>
      <c r="B24" s="1">
        <v>10446</v>
      </c>
      <c r="C24" s="11">
        <f t="shared" si="1"/>
        <v>0.0006690719352249209</v>
      </c>
      <c r="D24" s="15"/>
      <c r="F24" s="15"/>
    </row>
    <row r="25" spans="1:6" ht="12.75">
      <c r="A25" t="s">
        <v>44</v>
      </c>
      <c r="B25" s="1">
        <v>7531</v>
      </c>
      <c r="C25" s="11">
        <f t="shared" si="1"/>
        <v>0.00048236461269183216</v>
      </c>
      <c r="D25" s="15"/>
      <c r="F25" s="15"/>
    </row>
    <row r="26" spans="1:6" ht="12.75">
      <c r="A26" t="s">
        <v>43</v>
      </c>
      <c r="B26" s="1">
        <v>6514</v>
      </c>
      <c r="C26" s="11">
        <f t="shared" si="1"/>
        <v>0.0004172252140585041</v>
      </c>
      <c r="D26" s="15"/>
      <c r="F26" s="15"/>
    </row>
    <row r="27" spans="1:6" ht="12.75">
      <c r="A27" s="3" t="s">
        <v>12</v>
      </c>
      <c r="B27" s="4">
        <f>SUM(B6:B26)</f>
        <v>15612671</v>
      </c>
      <c r="C27" s="2"/>
      <c r="D27" s="4">
        <f>SUM(D6:D26)</f>
        <v>400</v>
      </c>
      <c r="E27" s="3">
        <f>SUM(E6:E26)</f>
        <v>200</v>
      </c>
      <c r="F27" s="3">
        <f>SUM(F6:F26)</f>
        <v>200</v>
      </c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2007-10-10T16:47:19Z</dcterms:created>
  <dcterms:modified xsi:type="dcterms:W3CDTF">2010-03-24T17:42:16Z</dcterms:modified>
  <cp:category/>
  <cp:version/>
  <cp:contentType/>
  <cp:contentStatus/>
</cp:coreProperties>
</file>