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40" yWindow="65456" windowWidth="22320" windowHeight="16060" tabRatio="631" firstSheet="2" activeTab="2"/>
  </bookViews>
  <sheets>
    <sheet name="A1.S2.C3" sheetId="1" r:id="rId1"/>
    <sheet name="1790 Census" sheetId="2" r:id="rId2"/>
    <sheet name="1790-Hamilton" sheetId="3" r:id="rId3"/>
    <sheet name="1790-Jefferson" sheetId="4" r:id="rId4"/>
    <sheet name="1790-Webster" sheetId="5" r:id="rId5"/>
    <sheet name="1820-Lowndes" sheetId="6" r:id="rId6"/>
    <sheet name="1820-Webster" sheetId="7" r:id="rId7"/>
  </sheets>
  <definedNames/>
  <calcPr fullCalcOnLoad="1"/>
</workbook>
</file>

<file path=xl/sharedStrings.xml><?xml version="1.0" encoding="utf-8"?>
<sst xmlns="http://schemas.openxmlformats.org/spreadsheetml/2006/main" count="227" uniqueCount="61">
  <si>
    <t>Virgina</t>
  </si>
  <si>
    <t>Massachusetts</t>
  </si>
  <si>
    <t>Pennsylvania</t>
  </si>
  <si>
    <t>North Carolina</t>
  </si>
  <si>
    <t>New York</t>
  </si>
  <si>
    <t>Maryland</t>
  </si>
  <si>
    <t>Connecticut</t>
  </si>
  <si>
    <t>South Carolina</t>
  </si>
  <si>
    <t>New Jersey</t>
  </si>
  <si>
    <t>New Hampshire</t>
  </si>
  <si>
    <t>Vermont</t>
  </si>
  <si>
    <t>Georgia</t>
  </si>
  <si>
    <t>Kentucky</t>
  </si>
  <si>
    <t>Rhode Island</t>
  </si>
  <si>
    <t>Delaware</t>
  </si>
  <si>
    <t>TOTAL</t>
  </si>
  <si>
    <t>State</t>
  </si>
  <si>
    <t>Value</t>
  </si>
  <si>
    <t>% of Total</t>
  </si>
  <si>
    <t>Quota for</t>
  </si>
  <si>
    <t>120 seats</t>
  </si>
  <si>
    <t>Hamilton's Proposal for 120 seat House in 1791</t>
  </si>
  <si>
    <t>Fraction</t>
  </si>
  <si>
    <t>Largest</t>
  </si>
  <si>
    <t>Remainder</t>
  </si>
  <si>
    <t>Ignoring</t>
  </si>
  <si>
    <t>Apprtmnt</t>
  </si>
  <si>
    <t>Hamilton's</t>
  </si>
  <si>
    <t>Apptmnt</t>
  </si>
  <si>
    <t>per Rep</t>
  </si>
  <si>
    <t>Jefferson's Method</t>
  </si>
  <si>
    <t>Divisor x=</t>
  </si>
  <si>
    <t>Quotient</t>
  </si>
  <si>
    <t>"Population"</t>
  </si>
  <si>
    <t>Webster's Method</t>
  </si>
  <si>
    <t>Rounded</t>
  </si>
  <si>
    <t>1790 Census</t>
  </si>
  <si>
    <t>Virginia</t>
  </si>
  <si>
    <t>Ohio</t>
  </si>
  <si>
    <t>Tennessee</t>
  </si>
  <si>
    <t>Maine</t>
  </si>
  <si>
    <t>Indiana</t>
  </si>
  <si>
    <t>Louisiana</t>
  </si>
  <si>
    <t>Alabama</t>
  </si>
  <si>
    <t>Missouri</t>
  </si>
  <si>
    <t>Mississippi</t>
  </si>
  <si>
    <t>Illinois</t>
  </si>
  <si>
    <t>1820 Census</t>
  </si>
  <si>
    <t>213 Seats</t>
  </si>
  <si>
    <t>Adjusted</t>
  </si>
  <si>
    <t>Lowndes</t>
  </si>
  <si>
    <t>Apportionment</t>
  </si>
  <si>
    <t>Rounding</t>
  </si>
  <si>
    <t>Quota</t>
  </si>
  <si>
    <t>1820 Census - 213 Seat House</t>
  </si>
  <si>
    <t xml:space="preserve">U.S. Constitution, Article 1, Section 2, Clause 3: </t>
  </si>
  <si>
    <t>Required a census every 10 years and that:</t>
  </si>
  <si>
    <t xml:space="preserve">Representatives and direct Taxes shall be apportioned among the several States which may be included within this Union, according to their respective Numbers, which shall be determined by adding to the whole Number of free Persons, including those bound to Service for a Term of Years, and excluding Indians not taxed, three fifths of all other Persons. 
The actual Enumeration shall be made within three Years after the first Meeting of the Congress of the United States, and within every subsequent Term of ten Years, in such manner as they shall by Law direct. The Number of Representatives shall not exceed one for every thirty Thousand,  but each State shall have at Least one Representative; </t>
  </si>
  <si>
    <t>Quota</t>
  </si>
  <si>
    <t>Hamilton's Method</t>
  </si>
  <si>
    <t>House size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</si>
</sst>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000000"/>
    <numFmt numFmtId="170" formatCode="0.00000"/>
    <numFmt numFmtId="171" formatCode="0.0000"/>
    <numFmt numFmtId="172" formatCode="0.000"/>
    <numFmt numFmtId="173" formatCode="0.0"/>
    <numFmt numFmtId="174" formatCode="_(* #,##0.0_);_(* \(#,##0.0\);_(* &quot;-&quot;??_);_(@_)"/>
    <numFmt numFmtId="175" formatCode="_(* #,##0_);_(* \(#,##0\);_(* &quot;-&quot;??_);_(@_)"/>
    <numFmt numFmtId="176" formatCode="0.0000000"/>
    <numFmt numFmtId="177" formatCode="0.000%"/>
    <numFmt numFmtId="178" formatCode="#,##0.0"/>
  </numFmts>
  <fonts count="10">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36"/>
      <name val="Verdana"/>
      <family val="0"/>
    </font>
    <font>
      <sz val="8"/>
      <name val="Verdana"/>
      <family val="0"/>
    </font>
    <font>
      <b/>
      <sz val="14"/>
      <name val="Verdana"/>
      <family val="0"/>
    </font>
    <font>
      <sz val="12"/>
      <name val="Verdana"/>
      <family val="0"/>
    </font>
    <font>
      <b/>
      <sz val="12"/>
      <name val="Verdana"/>
      <family val="0"/>
    </font>
  </fonts>
  <fills count="5">
    <fill>
      <patternFill/>
    </fill>
    <fill>
      <patternFill patternType="gray125"/>
    </fill>
    <fill>
      <patternFill patternType="solid">
        <fgColor indexed="51"/>
        <bgColor indexed="64"/>
      </patternFill>
    </fill>
    <fill>
      <patternFill patternType="solid">
        <fgColor indexed="43"/>
        <bgColor indexed="64"/>
      </patternFill>
    </fill>
    <fill>
      <patternFill patternType="solid">
        <fgColor indexed="42"/>
        <bgColor indexed="64"/>
      </patternFill>
    </fill>
  </fills>
  <borders count="16">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3" fontId="0" fillId="0" borderId="0" xfId="0" applyNumberFormat="1" applyAlignment="1">
      <alignment/>
    </xf>
    <xf numFmtId="0" fontId="1" fillId="0" borderId="0" xfId="0" applyFont="1" applyAlignment="1">
      <alignment/>
    </xf>
    <xf numFmtId="0" fontId="1" fillId="2" borderId="1" xfId="0" applyFont="1" applyFill="1" applyBorder="1" applyAlignment="1">
      <alignment/>
    </xf>
    <xf numFmtId="0" fontId="1" fillId="2" borderId="2" xfId="0" applyFont="1" applyFill="1" applyBorder="1" applyAlignment="1">
      <alignment horizontal="right"/>
    </xf>
    <xf numFmtId="0" fontId="1" fillId="2" borderId="3" xfId="0" applyFont="1" applyFill="1" applyBorder="1" applyAlignment="1">
      <alignment/>
    </xf>
    <xf numFmtId="0" fontId="1" fillId="2" borderId="4" xfId="0" applyFont="1" applyFill="1" applyBorder="1" applyAlignment="1">
      <alignment horizontal="right"/>
    </xf>
    <xf numFmtId="0" fontId="1" fillId="2" borderId="5" xfId="0" applyFont="1" applyFill="1" applyBorder="1" applyAlignment="1">
      <alignment horizontal="right"/>
    </xf>
    <xf numFmtId="0" fontId="1" fillId="2" borderId="6" xfId="0" applyFont="1" applyFill="1" applyBorder="1" applyAlignment="1">
      <alignment/>
    </xf>
    <xf numFmtId="3" fontId="1" fillId="2" borderId="6" xfId="0" applyNumberFormat="1" applyFont="1" applyFill="1" applyBorder="1" applyAlignment="1">
      <alignment/>
    </xf>
    <xf numFmtId="0" fontId="1" fillId="2" borderId="7" xfId="0" applyFont="1" applyFill="1" applyBorder="1" applyAlignment="1">
      <alignment horizontal="right"/>
    </xf>
    <xf numFmtId="0" fontId="0" fillId="0" borderId="0" xfId="0" applyBorder="1" applyAlignment="1">
      <alignment/>
    </xf>
    <xf numFmtId="168" fontId="0" fillId="0" borderId="0" xfId="21" applyNumberFormat="1" applyFont="1" applyBorder="1" applyAlignment="1">
      <alignment/>
    </xf>
    <xf numFmtId="171" fontId="0" fillId="0" borderId="0" xfId="0" applyNumberFormat="1" applyAlignment="1">
      <alignment/>
    </xf>
    <xf numFmtId="2" fontId="0" fillId="0" borderId="0" xfId="0" applyNumberFormat="1" applyAlignment="1">
      <alignment/>
    </xf>
    <xf numFmtId="1" fontId="0" fillId="0" borderId="0" xfId="0" applyNumberFormat="1" applyAlignment="1">
      <alignment/>
    </xf>
    <xf numFmtId="0" fontId="1" fillId="2" borderId="8" xfId="0" applyFont="1" applyFill="1" applyBorder="1" applyAlignment="1">
      <alignment/>
    </xf>
    <xf numFmtId="0" fontId="1" fillId="2" borderId="9" xfId="0" applyFont="1" applyFill="1" applyBorder="1" applyAlignment="1">
      <alignment/>
    </xf>
    <xf numFmtId="0" fontId="1" fillId="2" borderId="10" xfId="0" applyFont="1" applyFill="1" applyBorder="1" applyAlignment="1">
      <alignment horizontal="right"/>
    </xf>
    <xf numFmtId="0" fontId="1" fillId="2" borderId="11" xfId="0" applyFont="1" applyFill="1" applyBorder="1" applyAlignment="1">
      <alignment horizontal="right"/>
    </xf>
    <xf numFmtId="2" fontId="0" fillId="0" borderId="12" xfId="0" applyNumberFormat="1" applyBorder="1" applyAlignment="1">
      <alignment/>
    </xf>
    <xf numFmtId="1" fontId="1" fillId="0" borderId="12" xfId="0" applyNumberFormat="1" applyFont="1" applyBorder="1" applyAlignment="1">
      <alignment horizontal="center"/>
    </xf>
    <xf numFmtId="3" fontId="1" fillId="2" borderId="13" xfId="0" applyNumberFormat="1" applyFont="1" applyFill="1" applyBorder="1" applyAlignment="1">
      <alignment horizontal="center"/>
    </xf>
    <xf numFmtId="175" fontId="0" fillId="0" borderId="0" xfId="15" applyNumberFormat="1" applyFont="1" applyAlignment="1">
      <alignment/>
    </xf>
    <xf numFmtId="0" fontId="0" fillId="3" borderId="1" xfId="0" applyFill="1" applyBorder="1" applyAlignment="1">
      <alignment/>
    </xf>
    <xf numFmtId="0" fontId="0" fillId="3" borderId="2" xfId="0" applyFill="1" applyBorder="1" applyAlignment="1">
      <alignment/>
    </xf>
    <xf numFmtId="175" fontId="1" fillId="2" borderId="6" xfId="15" applyNumberFormat="1" applyFont="1" applyFill="1" applyBorder="1" applyAlignment="1">
      <alignment/>
    </xf>
    <xf numFmtId="1" fontId="1" fillId="2" borderId="9" xfId="0" applyNumberFormat="1" applyFont="1" applyFill="1" applyBorder="1" applyAlignment="1">
      <alignment/>
    </xf>
    <xf numFmtId="175" fontId="1" fillId="2" borderId="9" xfId="15" applyNumberFormat="1" applyFont="1" applyFill="1" applyBorder="1" applyAlignment="1">
      <alignment/>
    </xf>
    <xf numFmtId="0" fontId="1" fillId="2" borderId="8" xfId="0" applyFont="1" applyFill="1" applyBorder="1" applyAlignment="1">
      <alignment horizontal="right"/>
    </xf>
    <xf numFmtId="3" fontId="0" fillId="3" borderId="14" xfId="0" applyNumberFormat="1" applyFill="1" applyBorder="1" applyAlignment="1">
      <alignment/>
    </xf>
    <xf numFmtId="0" fontId="0" fillId="3" borderId="15" xfId="0" applyFill="1" applyBorder="1" applyAlignment="1">
      <alignment horizontal="right"/>
    </xf>
    <xf numFmtId="0" fontId="1" fillId="2" borderId="3" xfId="0" applyFont="1" applyFill="1" applyBorder="1" applyAlignment="1">
      <alignment horizontal="right"/>
    </xf>
    <xf numFmtId="0" fontId="0" fillId="2" borderId="1" xfId="0" applyFill="1" applyBorder="1" applyAlignment="1">
      <alignment/>
    </xf>
    <xf numFmtId="0" fontId="0" fillId="2" borderId="2" xfId="0" applyFill="1" applyBorder="1" applyAlignment="1">
      <alignment/>
    </xf>
    <xf numFmtId="0" fontId="0" fillId="2" borderId="4" xfId="0" applyFill="1" applyBorder="1" applyAlignment="1">
      <alignment/>
    </xf>
    <xf numFmtId="1" fontId="1" fillId="2" borderId="6" xfId="0" applyNumberFormat="1" applyFont="1" applyFill="1" applyBorder="1" applyAlignment="1">
      <alignment/>
    </xf>
    <xf numFmtId="0" fontId="0" fillId="2" borderId="6" xfId="0" applyFill="1" applyBorder="1" applyAlignment="1">
      <alignment/>
    </xf>
    <xf numFmtId="0" fontId="0" fillId="2" borderId="9" xfId="0" applyFill="1" applyBorder="1" applyAlignment="1">
      <alignment/>
    </xf>
    <xf numFmtId="175" fontId="0" fillId="0" borderId="14" xfId="15" applyNumberFormat="1" applyFont="1" applyBorder="1" applyAlignment="1">
      <alignment/>
    </xf>
    <xf numFmtId="1" fontId="0" fillId="0" borderId="15" xfId="0" applyNumberFormat="1" applyBorder="1" applyAlignment="1">
      <alignment/>
    </xf>
    <xf numFmtId="0" fontId="0" fillId="2" borderId="14" xfId="0" applyFill="1" applyBorder="1" applyAlignment="1">
      <alignment/>
    </xf>
    <xf numFmtId="0" fontId="1" fillId="3" borderId="1" xfId="0" applyFont="1" applyFill="1" applyBorder="1" applyAlignment="1">
      <alignment/>
    </xf>
    <xf numFmtId="0" fontId="1" fillId="3" borderId="5" xfId="0" applyFont="1" applyFill="1" applyBorder="1" applyAlignment="1">
      <alignment/>
    </xf>
    <xf numFmtId="0" fontId="1" fillId="3" borderId="15" xfId="0" applyFont="1" applyFill="1" applyBorder="1" applyAlignment="1">
      <alignment horizontal="right"/>
    </xf>
    <xf numFmtId="3" fontId="1" fillId="3" borderId="0" xfId="0" applyNumberFormat="1" applyFont="1" applyFill="1" applyBorder="1" applyAlignment="1">
      <alignment/>
    </xf>
    <xf numFmtId="0" fontId="1" fillId="3" borderId="2" xfId="0" applyFont="1" applyFill="1" applyBorder="1" applyAlignment="1">
      <alignment/>
    </xf>
    <xf numFmtId="3" fontId="1" fillId="3" borderId="4" xfId="0" applyNumberFormat="1" applyFont="1" applyFill="1" applyBorder="1" applyAlignment="1">
      <alignment/>
    </xf>
    <xf numFmtId="175" fontId="0" fillId="0" borderId="0" xfId="0" applyNumberFormat="1" applyAlignment="1">
      <alignment/>
    </xf>
    <xf numFmtId="0" fontId="1" fillId="2" borderId="4" xfId="0" applyFont="1" applyFill="1" applyBorder="1" applyAlignment="1">
      <alignment/>
    </xf>
    <xf numFmtId="43" fontId="0" fillId="0" borderId="1" xfId="15" applyNumberFormat="1" applyFont="1" applyBorder="1" applyAlignment="1">
      <alignment/>
    </xf>
    <xf numFmtId="43" fontId="0" fillId="0" borderId="15" xfId="15" applyNumberFormat="1" applyFont="1" applyBorder="1" applyAlignment="1">
      <alignment/>
    </xf>
    <xf numFmtId="43" fontId="0" fillId="0" borderId="3" xfId="15" applyNumberFormat="1" applyFont="1" applyBorder="1" applyAlignment="1">
      <alignment/>
    </xf>
    <xf numFmtId="175" fontId="1" fillId="2" borderId="9" xfId="0" applyNumberFormat="1" applyFont="1" applyFill="1" applyBorder="1" applyAlignment="1">
      <alignment/>
    </xf>
    <xf numFmtId="0" fontId="7" fillId="0" borderId="0" xfId="0" applyFont="1" applyAlignment="1">
      <alignment/>
    </xf>
    <xf numFmtId="0" fontId="1" fillId="2" borderId="1" xfId="0" applyFont="1" applyFill="1" applyBorder="1" applyAlignment="1">
      <alignment horizontal="right"/>
    </xf>
    <xf numFmtId="3" fontId="1" fillId="2" borderId="8" xfId="0" applyNumberFormat="1" applyFont="1" applyFill="1" applyBorder="1" applyAlignment="1">
      <alignment/>
    </xf>
    <xf numFmtId="171" fontId="0" fillId="0" borderId="0" xfId="0" applyNumberFormat="1" applyBorder="1" applyAlignment="1">
      <alignment/>
    </xf>
    <xf numFmtId="171" fontId="0" fillId="0" borderId="14" xfId="0" applyNumberFormat="1" applyBorder="1" applyAlignment="1">
      <alignment/>
    </xf>
    <xf numFmtId="3" fontId="1" fillId="2" borderId="9" xfId="0" applyNumberFormat="1" applyFont="1" applyFill="1" applyBorder="1" applyAlignment="1">
      <alignment/>
    </xf>
    <xf numFmtId="0" fontId="0" fillId="2" borderId="5" xfId="0" applyFill="1" applyBorder="1" applyAlignment="1">
      <alignment/>
    </xf>
    <xf numFmtId="3" fontId="0" fillId="0" borderId="0" xfId="0" applyNumberFormat="1" applyBorder="1" applyAlignment="1">
      <alignment/>
    </xf>
    <xf numFmtId="168" fontId="0" fillId="0" borderId="14" xfId="21" applyNumberFormat="1" applyFont="1" applyBorder="1" applyAlignment="1">
      <alignment/>
    </xf>
    <xf numFmtId="1" fontId="0" fillId="3" borderId="0" xfId="0" applyNumberFormat="1" applyFill="1" applyAlignment="1">
      <alignment/>
    </xf>
    <xf numFmtId="0" fontId="0" fillId="0" borderId="0" xfId="0" applyFill="1" applyBorder="1" applyAlignment="1">
      <alignment/>
    </xf>
    <xf numFmtId="3" fontId="0" fillId="0" borderId="0" xfId="0" applyNumberFormat="1" applyFill="1" applyBorder="1" applyAlignment="1">
      <alignment/>
    </xf>
    <xf numFmtId="1" fontId="0" fillId="4" borderId="0" xfId="0" applyNumberFormat="1" applyFill="1" applyBorder="1" applyAlignment="1">
      <alignment/>
    </xf>
    <xf numFmtId="172" fontId="0" fillId="0" borderId="15" xfId="0" applyNumberFormat="1" applyFill="1" applyBorder="1" applyAlignment="1">
      <alignment/>
    </xf>
    <xf numFmtId="3" fontId="1" fillId="3" borderId="14" xfId="0" applyNumberFormat="1" applyFont="1" applyFill="1" applyBorder="1" applyAlignment="1">
      <alignment/>
    </xf>
    <xf numFmtId="0" fontId="8" fillId="0" borderId="0" xfId="0" applyFont="1" applyAlignment="1">
      <alignment wrapText="1"/>
    </xf>
    <xf numFmtId="0" fontId="9" fillId="0" borderId="0" xfId="0" applyFont="1" applyAlignment="1">
      <alignment wrapText="1"/>
    </xf>
    <xf numFmtId="175" fontId="0" fillId="0" borderId="10" xfId="15" applyNumberFormat="1" applyFont="1" applyBorder="1" applyAlignment="1">
      <alignment/>
    </xf>
    <xf numFmtId="175" fontId="0" fillId="0" borderId="12" xfId="15" applyNumberFormat="1" applyFont="1" applyBorder="1" applyAlignment="1">
      <alignment/>
    </xf>
    <xf numFmtId="175" fontId="0" fillId="0" borderId="11" xfId="15" applyNumberFormat="1" applyFont="1" applyBorder="1" applyAlignment="1">
      <alignment/>
    </xf>
    <xf numFmtId="0" fontId="0" fillId="0" borderId="0" xfId="0" applyAlignment="1">
      <alignment horizontal="center"/>
    </xf>
    <xf numFmtId="1" fontId="0" fillId="0" borderId="0" xfId="0" applyNumberFormat="1" applyAlignment="1">
      <alignment horizontal="center"/>
    </xf>
    <xf numFmtId="2" fontId="0" fillId="0" borderId="0" xfId="0" applyNumberFormat="1" applyAlignment="1">
      <alignment horizontal="center"/>
    </xf>
    <xf numFmtId="3" fontId="1" fillId="2" borderId="6" xfId="0" applyNumberFormat="1" applyFont="1" applyFill="1" applyBorder="1" applyAlignment="1">
      <alignment horizontal="center"/>
    </xf>
    <xf numFmtId="0" fontId="1" fillId="2" borderId="6" xfId="0" applyFont="1" applyFill="1" applyBorder="1" applyAlignment="1">
      <alignment horizontal="center"/>
    </xf>
    <xf numFmtId="4" fontId="0" fillId="0" borderId="0" xfId="0" applyNumberFormat="1" applyAlignment="1">
      <alignment/>
    </xf>
    <xf numFmtId="0" fontId="0" fillId="3" borderId="3" xfId="0" applyFill="1" applyBorder="1" applyAlignment="1">
      <alignment horizontal="right"/>
    </xf>
    <xf numFmtId="0" fontId="0" fillId="3" borderId="4" xfId="0"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5"/>
  <sheetViews>
    <sheetView showGridLines="0" zoomScale="150" zoomScaleNormal="150" workbookViewId="0" topLeftCell="A1">
      <selection activeCell="A12" sqref="A12"/>
    </sheetView>
  </sheetViews>
  <sheetFormatPr defaultColWidth="11.00390625" defaultRowHeight="12.75"/>
  <cols>
    <col min="1" max="1" width="59.75390625" style="0" customWidth="1"/>
  </cols>
  <sheetData>
    <row r="1" ht="15.75">
      <c r="A1" s="70" t="s">
        <v>55</v>
      </c>
    </row>
    <row r="2" ht="15.75">
      <c r="A2" s="69"/>
    </row>
    <row r="3" ht="15.75">
      <c r="A3" s="69" t="s">
        <v>56</v>
      </c>
    </row>
    <row r="4" ht="15.75">
      <c r="A4" s="69"/>
    </row>
    <row r="5" ht="207.75">
      <c r="A5" s="69" t="s">
        <v>57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22"/>
  <sheetViews>
    <sheetView showGridLines="0" zoomScale="125" zoomScaleNormal="125" workbookViewId="0" topLeftCell="A1">
      <selection activeCell="C28" sqref="C28"/>
    </sheetView>
  </sheetViews>
  <sheetFormatPr defaultColWidth="11.00390625" defaultRowHeight="12.75"/>
  <cols>
    <col min="1" max="1" width="16.25390625" style="0" bestFit="1" customWidth="1"/>
  </cols>
  <sheetData>
    <row r="1" ht="18">
      <c r="A1" s="54" t="s">
        <v>36</v>
      </c>
    </row>
    <row r="4" spans="1:3" ht="12.75">
      <c r="A4" s="3"/>
      <c r="B4" s="7" t="s">
        <v>26</v>
      </c>
      <c r="C4" s="7"/>
    </row>
    <row r="5" spans="1:3" ht="12.75">
      <c r="A5" s="5" t="s">
        <v>16</v>
      </c>
      <c r="B5" s="10" t="s">
        <v>17</v>
      </c>
      <c r="C5" s="10" t="s">
        <v>18</v>
      </c>
    </row>
    <row r="6" spans="1:3" ht="12.75">
      <c r="A6" t="s">
        <v>6</v>
      </c>
      <c r="B6" s="1">
        <v>236841</v>
      </c>
      <c r="C6" s="12">
        <f aca="true" t="shared" si="0" ref="C6:C19">B6/$B$21</f>
        <v>0.06549951326356777</v>
      </c>
    </row>
    <row r="7" spans="1:3" ht="12.75">
      <c r="A7" t="s">
        <v>14</v>
      </c>
      <c r="B7" s="1">
        <v>55540</v>
      </c>
      <c r="C7" s="12">
        <f t="shared" si="0"/>
        <v>0.015359853094095002</v>
      </c>
    </row>
    <row r="8" spans="1:3" ht="12.75">
      <c r="A8" t="s">
        <v>11</v>
      </c>
      <c r="B8" s="1">
        <v>70835</v>
      </c>
      <c r="C8" s="12">
        <f t="shared" si="0"/>
        <v>0.019589758622978383</v>
      </c>
    </row>
    <row r="9" spans="1:3" ht="12.75">
      <c r="A9" t="s">
        <v>12</v>
      </c>
      <c r="B9" s="1">
        <v>68705</v>
      </c>
      <c r="C9" s="12">
        <f t="shared" si="0"/>
        <v>0.01900069691807341</v>
      </c>
    </row>
    <row r="10" spans="1:3" ht="12.75">
      <c r="A10" t="s">
        <v>5</v>
      </c>
      <c r="B10" s="1">
        <v>278514</v>
      </c>
      <c r="C10" s="12">
        <f t="shared" si="0"/>
        <v>0.07702438107037766</v>
      </c>
    </row>
    <row r="11" spans="1:3" ht="12.75">
      <c r="A11" t="s">
        <v>1</v>
      </c>
      <c r="B11" s="1">
        <v>475327</v>
      </c>
      <c r="C11" s="12">
        <f t="shared" si="0"/>
        <v>0.13145395915838845</v>
      </c>
    </row>
    <row r="12" spans="1:3" ht="12.75">
      <c r="A12" t="s">
        <v>9</v>
      </c>
      <c r="B12" s="1">
        <v>141822</v>
      </c>
      <c r="C12" s="12">
        <f t="shared" si="0"/>
        <v>0.03922155357419412</v>
      </c>
    </row>
    <row r="13" spans="1:3" ht="12.75">
      <c r="A13" t="s">
        <v>8</v>
      </c>
      <c r="B13" s="1">
        <v>179570</v>
      </c>
      <c r="C13" s="12">
        <f t="shared" si="0"/>
        <v>0.049660943826190844</v>
      </c>
    </row>
    <row r="14" spans="1:3" ht="12.75">
      <c r="A14" t="s">
        <v>4</v>
      </c>
      <c r="B14" s="1">
        <v>331589</v>
      </c>
      <c r="C14" s="12">
        <f t="shared" si="0"/>
        <v>0.0917025266045709</v>
      </c>
    </row>
    <row r="15" spans="1:3" ht="12.75">
      <c r="A15" t="s">
        <v>3</v>
      </c>
      <c r="B15" s="1">
        <v>353523</v>
      </c>
      <c r="C15" s="12">
        <f t="shared" si="0"/>
        <v>0.09776847939113698</v>
      </c>
    </row>
    <row r="16" spans="1:3" ht="12.75">
      <c r="A16" t="s">
        <v>2</v>
      </c>
      <c r="B16" s="1">
        <v>432879</v>
      </c>
      <c r="C16" s="12">
        <f t="shared" si="0"/>
        <v>0.1197147613885263</v>
      </c>
    </row>
    <row r="17" spans="1:3" ht="12.75">
      <c r="A17" t="s">
        <v>13</v>
      </c>
      <c r="B17" s="1">
        <v>68446</v>
      </c>
      <c r="C17" s="12">
        <f t="shared" si="0"/>
        <v>0.018929069227195294</v>
      </c>
    </row>
    <row r="18" spans="1:3" ht="12.75">
      <c r="A18" t="s">
        <v>7</v>
      </c>
      <c r="B18" s="1">
        <v>206236</v>
      </c>
      <c r="C18" s="12">
        <f t="shared" si="0"/>
        <v>0.05703555388393548</v>
      </c>
    </row>
    <row r="19" spans="1:3" ht="12.75">
      <c r="A19" t="s">
        <v>10</v>
      </c>
      <c r="B19" s="1">
        <v>85533</v>
      </c>
      <c r="C19" s="12">
        <f t="shared" si="0"/>
        <v>0.023654560941613754</v>
      </c>
    </row>
    <row r="20" spans="1:3" ht="12.75">
      <c r="A20" t="s">
        <v>0</v>
      </c>
      <c r="B20" s="1">
        <v>630560</v>
      </c>
      <c r="C20" s="12">
        <f>B20/$B$21</f>
        <v>0.17438438903515566</v>
      </c>
    </row>
    <row r="21" spans="1:3" ht="12.75">
      <c r="A21" s="16" t="s">
        <v>15</v>
      </c>
      <c r="B21" s="9">
        <f>SUM(B6:B20)</f>
        <v>3615920</v>
      </c>
      <c r="C21" s="9"/>
    </row>
    <row r="22" spans="1:2" ht="12.75">
      <c r="A22" s="11"/>
      <c r="B22" s="11"/>
    </row>
  </sheetData>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J27"/>
  <sheetViews>
    <sheetView showGridLines="0" tabSelected="1" zoomScale="125" zoomScaleNormal="125" workbookViewId="0" topLeftCell="A1">
      <selection activeCell="D6" sqref="D6"/>
    </sheetView>
  </sheetViews>
  <sheetFormatPr defaultColWidth="11.00390625" defaultRowHeight="12.75"/>
  <cols>
    <col min="1" max="1" width="12.875" style="0" customWidth="1"/>
    <col min="2" max="2" width="9.375" style="0" bestFit="1" customWidth="1"/>
    <col min="7" max="7" width="9.875" style="0" bestFit="1" customWidth="1"/>
    <col min="8" max="8" width="8.875" style="0" bestFit="1" customWidth="1"/>
    <col min="9" max="9" width="13.125" style="0" bestFit="1" customWidth="1"/>
    <col min="10" max="10" width="11.25390625" style="0" customWidth="1"/>
  </cols>
  <sheetData>
    <row r="1" ht="12.75">
      <c r="A1" s="2" t="s">
        <v>21</v>
      </c>
    </row>
    <row r="4" spans="1:10" ht="12.75">
      <c r="A4" s="3"/>
      <c r="B4" s="7" t="s">
        <v>26</v>
      </c>
      <c r="C4" s="7"/>
      <c r="D4" s="18" t="s">
        <v>19</v>
      </c>
      <c r="E4" s="7" t="s">
        <v>25</v>
      </c>
      <c r="F4" s="7"/>
      <c r="G4" s="7" t="s">
        <v>23</v>
      </c>
      <c r="H4" s="18" t="s">
        <v>26</v>
      </c>
      <c r="I4" s="18"/>
      <c r="J4" s="18" t="s">
        <v>33</v>
      </c>
    </row>
    <row r="5" spans="1:10" ht="12.75">
      <c r="A5" s="5" t="s">
        <v>16</v>
      </c>
      <c r="B5" s="10" t="s">
        <v>17</v>
      </c>
      <c r="C5" s="10" t="s">
        <v>18</v>
      </c>
      <c r="D5" s="19" t="s">
        <v>20</v>
      </c>
      <c r="E5" s="10" t="s">
        <v>22</v>
      </c>
      <c r="F5" s="10" t="s">
        <v>24</v>
      </c>
      <c r="G5" s="10" t="s">
        <v>24</v>
      </c>
      <c r="H5" s="19"/>
      <c r="I5" s="19"/>
      <c r="J5" s="19" t="s">
        <v>29</v>
      </c>
    </row>
    <row r="6" spans="1:10" ht="12.75">
      <c r="A6" t="s">
        <v>6</v>
      </c>
      <c r="B6" s="1">
        <v>236841</v>
      </c>
      <c r="C6" s="12">
        <f aca="true" t="shared" si="0" ref="C6:C19">B6/$B$21</f>
        <v>0.06549951326356777</v>
      </c>
      <c r="D6" s="20">
        <f aca="true" t="shared" si="1" ref="D6:D19">C6*120</f>
        <v>7.859941591628133</v>
      </c>
      <c r="E6" s="75">
        <f aca="true" t="shared" si="2" ref="E6:E19">TRUNC(D6)</f>
        <v>7</v>
      </c>
      <c r="F6" s="76">
        <f>D6-E6</f>
        <v>0.8599415916281332</v>
      </c>
      <c r="G6" s="74">
        <v>1</v>
      </c>
      <c r="H6" s="21">
        <f aca="true" t="shared" si="3" ref="H6:H19">E6+G6</f>
        <v>8</v>
      </c>
      <c r="I6" t="s">
        <v>6</v>
      </c>
      <c r="J6" s="71">
        <f>B6/H6</f>
        <v>29605.125</v>
      </c>
    </row>
    <row r="7" spans="1:10" ht="12.75">
      <c r="A7" t="s">
        <v>14</v>
      </c>
      <c r="B7" s="1">
        <v>55540</v>
      </c>
      <c r="C7" s="12">
        <f t="shared" si="0"/>
        <v>0.015359853094095002</v>
      </c>
      <c r="D7" s="20">
        <f t="shared" si="1"/>
        <v>1.8431823712914004</v>
      </c>
      <c r="E7" s="75">
        <f t="shared" si="2"/>
        <v>1</v>
      </c>
      <c r="F7" s="76">
        <f aca="true" t="shared" si="4" ref="F7:F20">D7-E7</f>
        <v>0.8431823712914004</v>
      </c>
      <c r="G7" s="74">
        <v>1</v>
      </c>
      <c r="H7" s="21">
        <f t="shared" si="3"/>
        <v>2</v>
      </c>
      <c r="I7" t="s">
        <v>14</v>
      </c>
      <c r="J7" s="72">
        <f aca="true" t="shared" si="5" ref="J7:J20">B7/H7</f>
        <v>27770</v>
      </c>
    </row>
    <row r="8" spans="1:10" ht="12.75">
      <c r="A8" t="s">
        <v>11</v>
      </c>
      <c r="B8" s="1">
        <v>70835</v>
      </c>
      <c r="C8" s="12">
        <f t="shared" si="0"/>
        <v>0.019589758622978383</v>
      </c>
      <c r="D8" s="20">
        <f t="shared" si="1"/>
        <v>2.350771034757406</v>
      </c>
      <c r="E8" s="75">
        <f t="shared" si="2"/>
        <v>2</v>
      </c>
      <c r="F8" s="76">
        <f t="shared" si="4"/>
        <v>0.3507710347574058</v>
      </c>
      <c r="G8" s="74"/>
      <c r="H8" s="21">
        <f t="shared" si="3"/>
        <v>2</v>
      </c>
      <c r="I8" t="s">
        <v>11</v>
      </c>
      <c r="J8" s="72">
        <f t="shared" si="5"/>
        <v>35417.5</v>
      </c>
    </row>
    <row r="9" spans="1:10" ht="12.75">
      <c r="A9" t="s">
        <v>12</v>
      </c>
      <c r="B9" s="1">
        <v>68705</v>
      </c>
      <c r="C9" s="12">
        <f t="shared" si="0"/>
        <v>0.01900069691807341</v>
      </c>
      <c r="D9" s="20">
        <f t="shared" si="1"/>
        <v>2.280083630168809</v>
      </c>
      <c r="E9" s="75">
        <f t="shared" si="2"/>
        <v>2</v>
      </c>
      <c r="F9" s="76">
        <f t="shared" si="4"/>
        <v>0.280083630168809</v>
      </c>
      <c r="G9" s="74"/>
      <c r="H9" s="21">
        <f t="shared" si="3"/>
        <v>2</v>
      </c>
      <c r="I9" t="s">
        <v>12</v>
      </c>
      <c r="J9" s="72">
        <f t="shared" si="5"/>
        <v>34352.5</v>
      </c>
    </row>
    <row r="10" spans="1:10" ht="12.75">
      <c r="A10" t="s">
        <v>5</v>
      </c>
      <c r="B10" s="1">
        <v>278514</v>
      </c>
      <c r="C10" s="12">
        <f t="shared" si="0"/>
        <v>0.07702438107037766</v>
      </c>
      <c r="D10" s="20">
        <f t="shared" si="1"/>
        <v>9.24292572844532</v>
      </c>
      <c r="E10" s="75">
        <f t="shared" si="2"/>
        <v>9</v>
      </c>
      <c r="F10" s="76">
        <f t="shared" si="4"/>
        <v>0.24292572844531968</v>
      </c>
      <c r="G10" s="74"/>
      <c r="H10" s="21">
        <f t="shared" si="3"/>
        <v>9</v>
      </c>
      <c r="I10" t="s">
        <v>5</v>
      </c>
      <c r="J10" s="72">
        <f t="shared" si="5"/>
        <v>30946</v>
      </c>
    </row>
    <row r="11" spans="1:10" ht="12.75">
      <c r="A11" t="s">
        <v>1</v>
      </c>
      <c r="B11" s="1">
        <v>475327</v>
      </c>
      <c r="C11" s="12">
        <f t="shared" si="0"/>
        <v>0.13145395915838845</v>
      </c>
      <c r="D11" s="20">
        <f t="shared" si="1"/>
        <v>15.774475099006613</v>
      </c>
      <c r="E11" s="75">
        <f t="shared" si="2"/>
        <v>15</v>
      </c>
      <c r="F11" s="76">
        <f t="shared" si="4"/>
        <v>0.7744750990066134</v>
      </c>
      <c r="G11" s="74">
        <v>1</v>
      </c>
      <c r="H11" s="21">
        <f t="shared" si="3"/>
        <v>16</v>
      </c>
      <c r="I11" t="s">
        <v>1</v>
      </c>
      <c r="J11" s="72">
        <f t="shared" si="5"/>
        <v>29707.9375</v>
      </c>
    </row>
    <row r="12" spans="1:10" ht="12.75">
      <c r="A12" t="s">
        <v>9</v>
      </c>
      <c r="B12" s="1">
        <v>141822</v>
      </c>
      <c r="C12" s="12">
        <f t="shared" si="0"/>
        <v>0.03922155357419412</v>
      </c>
      <c r="D12" s="20">
        <f t="shared" si="1"/>
        <v>4.706586428903295</v>
      </c>
      <c r="E12" s="75">
        <f t="shared" si="2"/>
        <v>4</v>
      </c>
      <c r="F12" s="76">
        <f t="shared" si="4"/>
        <v>0.7065864289032948</v>
      </c>
      <c r="G12" s="74">
        <v>1</v>
      </c>
      <c r="H12" s="21">
        <f t="shared" si="3"/>
        <v>5</v>
      </c>
      <c r="I12" t="s">
        <v>9</v>
      </c>
      <c r="J12" s="72">
        <f t="shared" si="5"/>
        <v>28364.4</v>
      </c>
    </row>
    <row r="13" spans="1:10" ht="12.75">
      <c r="A13" t="s">
        <v>8</v>
      </c>
      <c r="B13" s="1">
        <v>179570</v>
      </c>
      <c r="C13" s="12">
        <f t="shared" si="0"/>
        <v>0.049660943826190844</v>
      </c>
      <c r="D13" s="20">
        <f t="shared" si="1"/>
        <v>5.959313259142902</v>
      </c>
      <c r="E13" s="75">
        <f t="shared" si="2"/>
        <v>5</v>
      </c>
      <c r="F13" s="76">
        <f t="shared" si="4"/>
        <v>0.9593132591429017</v>
      </c>
      <c r="G13" s="74">
        <v>1</v>
      </c>
      <c r="H13" s="21">
        <f t="shared" si="3"/>
        <v>6</v>
      </c>
      <c r="I13" t="s">
        <v>8</v>
      </c>
      <c r="J13" s="72">
        <f t="shared" si="5"/>
        <v>29928.333333333332</v>
      </c>
    </row>
    <row r="14" spans="1:10" ht="12.75">
      <c r="A14" t="s">
        <v>4</v>
      </c>
      <c r="B14" s="1">
        <v>331589</v>
      </c>
      <c r="C14" s="12">
        <f t="shared" si="0"/>
        <v>0.0917025266045709</v>
      </c>
      <c r="D14" s="20">
        <f t="shared" si="1"/>
        <v>11.004303192548509</v>
      </c>
      <c r="E14" s="75">
        <f t="shared" si="2"/>
        <v>11</v>
      </c>
      <c r="F14" s="76">
        <f t="shared" si="4"/>
        <v>0.004303192548508861</v>
      </c>
      <c r="G14" s="74"/>
      <c r="H14" s="21">
        <f t="shared" si="3"/>
        <v>11</v>
      </c>
      <c r="I14" t="s">
        <v>4</v>
      </c>
      <c r="J14" s="72">
        <f t="shared" si="5"/>
        <v>30144.454545454544</v>
      </c>
    </row>
    <row r="15" spans="1:10" ht="12.75">
      <c r="A15" t="s">
        <v>3</v>
      </c>
      <c r="B15" s="1">
        <v>353523</v>
      </c>
      <c r="C15" s="12">
        <f t="shared" si="0"/>
        <v>0.09776847939113698</v>
      </c>
      <c r="D15" s="20">
        <f t="shared" si="1"/>
        <v>11.732217526936438</v>
      </c>
      <c r="E15" s="75">
        <f t="shared" si="2"/>
        <v>11</v>
      </c>
      <c r="F15" s="76">
        <f t="shared" si="4"/>
        <v>0.7322175269364379</v>
      </c>
      <c r="G15" s="74">
        <v>1</v>
      </c>
      <c r="H15" s="21">
        <f t="shared" si="3"/>
        <v>12</v>
      </c>
      <c r="I15" t="s">
        <v>3</v>
      </c>
      <c r="J15" s="72">
        <f t="shared" si="5"/>
        <v>29460.25</v>
      </c>
    </row>
    <row r="16" spans="1:10" ht="12.75">
      <c r="A16" t="s">
        <v>2</v>
      </c>
      <c r="B16" s="1">
        <v>432879</v>
      </c>
      <c r="C16" s="12">
        <f t="shared" si="0"/>
        <v>0.1197147613885263</v>
      </c>
      <c r="D16" s="20">
        <f t="shared" si="1"/>
        <v>14.365771366623155</v>
      </c>
      <c r="E16" s="75">
        <f t="shared" si="2"/>
        <v>14</v>
      </c>
      <c r="F16" s="76">
        <f t="shared" si="4"/>
        <v>0.36577136662315546</v>
      </c>
      <c r="G16" s="74"/>
      <c r="H16" s="21">
        <f t="shared" si="3"/>
        <v>14</v>
      </c>
      <c r="I16" t="s">
        <v>2</v>
      </c>
      <c r="J16" s="72">
        <f t="shared" si="5"/>
        <v>30919.928571428572</v>
      </c>
    </row>
    <row r="17" spans="1:10" ht="12.75">
      <c r="A17" t="s">
        <v>13</v>
      </c>
      <c r="B17" s="1">
        <v>68446</v>
      </c>
      <c r="C17" s="12">
        <f t="shared" si="0"/>
        <v>0.018929069227195294</v>
      </c>
      <c r="D17" s="20">
        <f t="shared" si="1"/>
        <v>2.2714883072634353</v>
      </c>
      <c r="E17" s="75">
        <f t="shared" si="2"/>
        <v>2</v>
      </c>
      <c r="F17" s="76">
        <f t="shared" si="4"/>
        <v>0.2714883072634353</v>
      </c>
      <c r="G17" s="74"/>
      <c r="H17" s="21">
        <f t="shared" si="3"/>
        <v>2</v>
      </c>
      <c r="I17" t="s">
        <v>13</v>
      </c>
      <c r="J17" s="72">
        <f t="shared" si="5"/>
        <v>34223</v>
      </c>
    </row>
    <row r="18" spans="1:10" ht="12.75">
      <c r="A18" t="s">
        <v>7</v>
      </c>
      <c r="B18" s="1">
        <v>206236</v>
      </c>
      <c r="C18" s="12">
        <f t="shared" si="0"/>
        <v>0.05703555388393548</v>
      </c>
      <c r="D18" s="20">
        <f t="shared" si="1"/>
        <v>6.844266466072258</v>
      </c>
      <c r="E18" s="75">
        <f t="shared" si="2"/>
        <v>6</v>
      </c>
      <c r="F18" s="76">
        <f t="shared" si="4"/>
        <v>0.8442664660722583</v>
      </c>
      <c r="G18" s="74">
        <v>1</v>
      </c>
      <c r="H18" s="21">
        <f t="shared" si="3"/>
        <v>7</v>
      </c>
      <c r="I18" t="s">
        <v>7</v>
      </c>
      <c r="J18" s="72">
        <f t="shared" si="5"/>
        <v>29462.285714285714</v>
      </c>
    </row>
    <row r="19" spans="1:10" ht="12.75">
      <c r="A19" t="s">
        <v>10</v>
      </c>
      <c r="B19" s="1">
        <v>85533</v>
      </c>
      <c r="C19" s="12">
        <f t="shared" si="0"/>
        <v>0.023654560941613754</v>
      </c>
      <c r="D19" s="20">
        <f t="shared" si="1"/>
        <v>2.8385473129936503</v>
      </c>
      <c r="E19" s="75">
        <f t="shared" si="2"/>
        <v>2</v>
      </c>
      <c r="F19" s="76">
        <f t="shared" si="4"/>
        <v>0.8385473129936503</v>
      </c>
      <c r="G19" s="74">
        <v>1</v>
      </c>
      <c r="H19" s="21">
        <f t="shared" si="3"/>
        <v>3</v>
      </c>
      <c r="I19" t="s">
        <v>10</v>
      </c>
      <c r="J19" s="72">
        <f t="shared" si="5"/>
        <v>28511</v>
      </c>
    </row>
    <row r="20" spans="1:10" ht="12.75">
      <c r="A20" t="s">
        <v>0</v>
      </c>
      <c r="B20" s="1">
        <v>630560</v>
      </c>
      <c r="C20" s="12">
        <f>B20/$B$21</f>
        <v>0.17438438903515566</v>
      </c>
      <c r="D20" s="20">
        <f>C20*120</f>
        <v>20.92612668421868</v>
      </c>
      <c r="E20" s="75">
        <f>TRUNC(D20)</f>
        <v>20</v>
      </c>
      <c r="F20" s="76">
        <f t="shared" si="4"/>
        <v>0.9261266842186799</v>
      </c>
      <c r="G20" s="74">
        <v>1</v>
      </c>
      <c r="H20" s="21">
        <f>E20+G20</f>
        <v>21</v>
      </c>
      <c r="I20" t="s">
        <v>0</v>
      </c>
      <c r="J20" s="73">
        <f t="shared" si="5"/>
        <v>30026.666666666668</v>
      </c>
    </row>
    <row r="21" spans="1:10" ht="12.75">
      <c r="A21" s="16" t="s">
        <v>15</v>
      </c>
      <c r="B21" s="9">
        <f>SUM(B6:B20)</f>
        <v>3615920</v>
      </c>
      <c r="C21" s="9"/>
      <c r="D21" s="9">
        <f>SUM(D6:D20)</f>
        <v>120</v>
      </c>
      <c r="E21" s="77">
        <f>SUM(E6:E20)</f>
        <v>111</v>
      </c>
      <c r="F21" s="9"/>
      <c r="G21" s="78">
        <f>SUM(G6:G20)</f>
        <v>9</v>
      </c>
      <c r="H21" s="22">
        <f>SUM(H6:H20)</f>
        <v>120</v>
      </c>
      <c r="I21" s="17"/>
      <c r="J21" s="17"/>
    </row>
    <row r="22" spans="1:2" ht="12.75">
      <c r="A22" s="11"/>
      <c r="B22" s="11"/>
    </row>
    <row r="27" spans="5:6" ht="12.75">
      <c r="E27" s="1"/>
      <c r="F27" s="1"/>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J21"/>
  <sheetViews>
    <sheetView showGridLines="0" zoomScale="125" zoomScaleNormal="125" workbookViewId="0" topLeftCell="A1">
      <selection activeCell="D32" sqref="D32"/>
    </sheetView>
  </sheetViews>
  <sheetFormatPr defaultColWidth="11.00390625" defaultRowHeight="12.75"/>
  <cols>
    <col min="1" max="1" width="12.25390625" style="0" customWidth="1"/>
    <col min="2" max="2" width="9.375" style="0" bestFit="1" customWidth="1"/>
    <col min="3" max="3" width="6.00390625" style="0" bestFit="1" customWidth="1"/>
    <col min="4" max="4" width="9.75390625" style="0" bestFit="1" customWidth="1"/>
    <col min="5" max="5" width="11.375" style="0" bestFit="1" customWidth="1"/>
    <col min="6" max="6" width="7.75390625" style="0" customWidth="1"/>
    <col min="10" max="10" width="13.125" style="0" bestFit="1" customWidth="1"/>
  </cols>
  <sheetData>
    <row r="2" spans="1:8" ht="12.75">
      <c r="A2" s="24" t="s">
        <v>59</v>
      </c>
      <c r="B2" s="25"/>
      <c r="G2" s="24" t="s">
        <v>30</v>
      </c>
      <c r="H2" s="25"/>
    </row>
    <row r="3" spans="1:8" ht="12.75">
      <c r="A3" s="80" t="s">
        <v>60</v>
      </c>
      <c r="B3" s="81">
        <v>120</v>
      </c>
      <c r="G3" s="31" t="s">
        <v>31</v>
      </c>
      <c r="H3" s="30">
        <v>28500</v>
      </c>
    </row>
    <row r="4" spans="1:10" ht="12.75">
      <c r="A4" s="3"/>
      <c r="B4" s="7" t="s">
        <v>26</v>
      </c>
      <c r="C4" s="7" t="s">
        <v>58</v>
      </c>
      <c r="D4" s="7" t="s">
        <v>27</v>
      </c>
      <c r="E4" s="4" t="s">
        <v>33</v>
      </c>
      <c r="G4" s="33"/>
      <c r="H4" s="7" t="s">
        <v>25</v>
      </c>
      <c r="I4" s="7" t="s">
        <v>33</v>
      </c>
      <c r="J4" s="34"/>
    </row>
    <row r="5" spans="1:10" ht="12.75">
      <c r="A5" s="5" t="s">
        <v>16</v>
      </c>
      <c r="B5" s="10" t="s">
        <v>17</v>
      </c>
      <c r="C5" s="10"/>
      <c r="D5" s="10" t="s">
        <v>28</v>
      </c>
      <c r="E5" s="6" t="s">
        <v>29</v>
      </c>
      <c r="G5" s="32" t="s">
        <v>32</v>
      </c>
      <c r="H5" s="10" t="s">
        <v>22</v>
      </c>
      <c r="I5" s="10" t="s">
        <v>29</v>
      </c>
      <c r="J5" s="35"/>
    </row>
    <row r="6" spans="1:10" ht="12.75">
      <c r="A6" t="s">
        <v>6</v>
      </c>
      <c r="B6" s="1">
        <v>236841</v>
      </c>
      <c r="C6" s="79">
        <f>B6/$B$21*120</f>
        <v>7.859941591628133</v>
      </c>
      <c r="D6">
        <v>8</v>
      </c>
      <c r="E6" s="23">
        <f>B6/D6</f>
        <v>29605.125</v>
      </c>
      <c r="G6" s="14">
        <f>B6/$H$3</f>
        <v>8.310210526315789</v>
      </c>
      <c r="H6" s="15">
        <f>TRUNC(G6)</f>
        <v>8</v>
      </c>
      <c r="I6" s="23">
        <f>B6/H6</f>
        <v>29605.125</v>
      </c>
      <c r="J6" t="s">
        <v>6</v>
      </c>
    </row>
    <row r="7" spans="1:10" ht="12.75">
      <c r="A7" t="s">
        <v>14</v>
      </c>
      <c r="B7" s="1">
        <v>55540</v>
      </c>
      <c r="C7" s="79">
        <f aca="true" t="shared" si="0" ref="C7:C20">B7/$B$21*120</f>
        <v>1.8431823712914004</v>
      </c>
      <c r="D7">
        <v>2</v>
      </c>
      <c r="E7" s="23">
        <f aca="true" t="shared" si="1" ref="E7:E21">B7/D7</f>
        <v>27770</v>
      </c>
      <c r="G7" s="14">
        <f aca="true" t="shared" si="2" ref="G7:G20">B7/$H$3</f>
        <v>1.9487719298245614</v>
      </c>
      <c r="H7" s="15">
        <f aca="true" t="shared" si="3" ref="H7:H20">TRUNC(G7)</f>
        <v>1</v>
      </c>
      <c r="I7" s="23">
        <f aca="true" t="shared" si="4" ref="I7:I20">B7/H7</f>
        <v>55540</v>
      </c>
      <c r="J7" t="s">
        <v>14</v>
      </c>
    </row>
    <row r="8" spans="1:10" ht="12.75">
      <c r="A8" t="s">
        <v>11</v>
      </c>
      <c r="B8" s="1">
        <v>70835</v>
      </c>
      <c r="C8" s="79">
        <f t="shared" si="0"/>
        <v>2.350771034757406</v>
      </c>
      <c r="D8">
        <v>2</v>
      </c>
      <c r="E8" s="23">
        <f t="shared" si="1"/>
        <v>35417.5</v>
      </c>
      <c r="G8" s="14">
        <f t="shared" si="2"/>
        <v>2.4854385964912282</v>
      </c>
      <c r="H8" s="15">
        <f t="shared" si="3"/>
        <v>2</v>
      </c>
      <c r="I8" s="23">
        <f t="shared" si="4"/>
        <v>35417.5</v>
      </c>
      <c r="J8" t="s">
        <v>11</v>
      </c>
    </row>
    <row r="9" spans="1:10" ht="12.75">
      <c r="A9" t="s">
        <v>12</v>
      </c>
      <c r="B9" s="1">
        <v>68705</v>
      </c>
      <c r="C9" s="79">
        <f t="shared" si="0"/>
        <v>2.280083630168809</v>
      </c>
      <c r="D9">
        <v>2</v>
      </c>
      <c r="E9" s="23">
        <f t="shared" si="1"/>
        <v>34352.5</v>
      </c>
      <c r="G9" s="14">
        <f t="shared" si="2"/>
        <v>2.410701754385965</v>
      </c>
      <c r="H9" s="15">
        <f t="shared" si="3"/>
        <v>2</v>
      </c>
      <c r="I9" s="23">
        <f t="shared" si="4"/>
        <v>34352.5</v>
      </c>
      <c r="J9" t="s">
        <v>12</v>
      </c>
    </row>
    <row r="10" spans="1:10" ht="12.75">
      <c r="A10" t="s">
        <v>5</v>
      </c>
      <c r="B10" s="1">
        <v>278514</v>
      </c>
      <c r="C10" s="79">
        <f t="shared" si="0"/>
        <v>9.24292572844532</v>
      </c>
      <c r="D10">
        <v>9</v>
      </c>
      <c r="E10" s="23">
        <f t="shared" si="1"/>
        <v>30946</v>
      </c>
      <c r="G10" s="14">
        <f t="shared" si="2"/>
        <v>9.772421052631579</v>
      </c>
      <c r="H10" s="15">
        <f t="shared" si="3"/>
        <v>9</v>
      </c>
      <c r="I10" s="23">
        <f t="shared" si="4"/>
        <v>30946</v>
      </c>
      <c r="J10" t="s">
        <v>5</v>
      </c>
    </row>
    <row r="11" spans="1:10" ht="12.75">
      <c r="A11" t="s">
        <v>1</v>
      </c>
      <c r="B11" s="1">
        <v>475327</v>
      </c>
      <c r="C11" s="79">
        <f t="shared" si="0"/>
        <v>15.774475099006613</v>
      </c>
      <c r="D11">
        <v>16</v>
      </c>
      <c r="E11" s="23">
        <f t="shared" si="1"/>
        <v>29707.9375</v>
      </c>
      <c r="G11" s="14">
        <f t="shared" si="2"/>
        <v>16.678140350877193</v>
      </c>
      <c r="H11" s="15">
        <f t="shared" si="3"/>
        <v>16</v>
      </c>
      <c r="I11" s="23">
        <f t="shared" si="4"/>
        <v>29707.9375</v>
      </c>
      <c r="J11" t="s">
        <v>1</v>
      </c>
    </row>
    <row r="12" spans="1:10" ht="12.75">
      <c r="A12" t="s">
        <v>9</v>
      </c>
      <c r="B12" s="1">
        <v>141822</v>
      </c>
      <c r="C12" s="79">
        <f t="shared" si="0"/>
        <v>4.706586428903295</v>
      </c>
      <c r="D12">
        <v>5</v>
      </c>
      <c r="E12" s="23">
        <f t="shared" si="1"/>
        <v>28364.4</v>
      </c>
      <c r="G12" s="14">
        <f t="shared" si="2"/>
        <v>4.976210526315789</v>
      </c>
      <c r="H12" s="15">
        <f t="shared" si="3"/>
        <v>4</v>
      </c>
      <c r="I12" s="23">
        <f t="shared" si="4"/>
        <v>35455.5</v>
      </c>
      <c r="J12" t="s">
        <v>9</v>
      </c>
    </row>
    <row r="13" spans="1:10" ht="12.75">
      <c r="A13" t="s">
        <v>8</v>
      </c>
      <c r="B13" s="1">
        <v>179570</v>
      </c>
      <c r="C13" s="79">
        <f t="shared" si="0"/>
        <v>5.959313259142902</v>
      </c>
      <c r="D13">
        <v>6</v>
      </c>
      <c r="E13" s="23">
        <f t="shared" si="1"/>
        <v>29928.333333333332</v>
      </c>
      <c r="G13" s="14">
        <f t="shared" si="2"/>
        <v>6.3007017543859645</v>
      </c>
      <c r="H13" s="15">
        <f t="shared" si="3"/>
        <v>6</v>
      </c>
      <c r="I13" s="23">
        <f t="shared" si="4"/>
        <v>29928.333333333332</v>
      </c>
      <c r="J13" t="s">
        <v>8</v>
      </c>
    </row>
    <row r="14" spans="1:10" ht="12.75">
      <c r="A14" t="s">
        <v>4</v>
      </c>
      <c r="B14" s="1">
        <v>331589</v>
      </c>
      <c r="C14" s="79">
        <f t="shared" si="0"/>
        <v>11.004303192548509</v>
      </c>
      <c r="D14">
        <v>11</v>
      </c>
      <c r="E14" s="23">
        <f t="shared" si="1"/>
        <v>30144.454545454544</v>
      </c>
      <c r="G14" s="14">
        <f t="shared" si="2"/>
        <v>11.634701754385965</v>
      </c>
      <c r="H14" s="15">
        <f t="shared" si="3"/>
        <v>11</v>
      </c>
      <c r="I14" s="23">
        <f t="shared" si="4"/>
        <v>30144.454545454544</v>
      </c>
      <c r="J14" t="s">
        <v>4</v>
      </c>
    </row>
    <row r="15" spans="1:10" ht="12.75">
      <c r="A15" t="s">
        <v>3</v>
      </c>
      <c r="B15" s="1">
        <v>353523</v>
      </c>
      <c r="C15" s="79">
        <f t="shared" si="0"/>
        <v>11.732217526936438</v>
      </c>
      <c r="D15">
        <v>12</v>
      </c>
      <c r="E15" s="23">
        <f t="shared" si="1"/>
        <v>29460.25</v>
      </c>
      <c r="G15" s="14">
        <f t="shared" si="2"/>
        <v>12.404315789473685</v>
      </c>
      <c r="H15" s="15">
        <f t="shared" si="3"/>
        <v>12</v>
      </c>
      <c r="I15" s="23">
        <f t="shared" si="4"/>
        <v>29460.25</v>
      </c>
      <c r="J15" t="s">
        <v>3</v>
      </c>
    </row>
    <row r="16" spans="1:10" ht="12.75">
      <c r="A16" t="s">
        <v>2</v>
      </c>
      <c r="B16" s="1">
        <v>432879</v>
      </c>
      <c r="C16" s="79">
        <f t="shared" si="0"/>
        <v>14.365771366623155</v>
      </c>
      <c r="D16">
        <v>14</v>
      </c>
      <c r="E16" s="23">
        <f t="shared" si="1"/>
        <v>30919.928571428572</v>
      </c>
      <c r="G16" s="14">
        <f t="shared" si="2"/>
        <v>15.188736842105262</v>
      </c>
      <c r="H16" s="15">
        <f t="shared" si="3"/>
        <v>15</v>
      </c>
      <c r="I16" s="23">
        <f t="shared" si="4"/>
        <v>28858.6</v>
      </c>
      <c r="J16" t="s">
        <v>2</v>
      </c>
    </row>
    <row r="17" spans="1:10" ht="12.75">
      <c r="A17" t="s">
        <v>13</v>
      </c>
      <c r="B17" s="1">
        <v>68446</v>
      </c>
      <c r="C17" s="79">
        <f t="shared" si="0"/>
        <v>2.2714883072634353</v>
      </c>
      <c r="D17">
        <v>2</v>
      </c>
      <c r="E17" s="23">
        <f t="shared" si="1"/>
        <v>34223</v>
      </c>
      <c r="G17" s="14">
        <f t="shared" si="2"/>
        <v>2.4016140350877193</v>
      </c>
      <c r="H17" s="15">
        <f t="shared" si="3"/>
        <v>2</v>
      </c>
      <c r="I17" s="23">
        <f t="shared" si="4"/>
        <v>34223</v>
      </c>
      <c r="J17" t="s">
        <v>13</v>
      </c>
    </row>
    <row r="18" spans="1:10" ht="12.75">
      <c r="A18" t="s">
        <v>7</v>
      </c>
      <c r="B18" s="1">
        <v>206236</v>
      </c>
      <c r="C18" s="79">
        <f t="shared" si="0"/>
        <v>6.844266466072258</v>
      </c>
      <c r="D18">
        <v>7</v>
      </c>
      <c r="E18" s="23">
        <f t="shared" si="1"/>
        <v>29462.285714285714</v>
      </c>
      <c r="G18" s="14">
        <f t="shared" si="2"/>
        <v>7.236350877192982</v>
      </c>
      <c r="H18" s="15">
        <f t="shared" si="3"/>
        <v>7</v>
      </c>
      <c r="I18" s="23">
        <f t="shared" si="4"/>
        <v>29462.285714285714</v>
      </c>
      <c r="J18" t="s">
        <v>7</v>
      </c>
    </row>
    <row r="19" spans="1:10" ht="12.75">
      <c r="A19" t="s">
        <v>10</v>
      </c>
      <c r="B19" s="1">
        <v>85533</v>
      </c>
      <c r="C19" s="79">
        <f t="shared" si="0"/>
        <v>2.8385473129936503</v>
      </c>
      <c r="D19">
        <v>3</v>
      </c>
      <c r="E19" s="23">
        <f t="shared" si="1"/>
        <v>28511</v>
      </c>
      <c r="G19" s="14">
        <f t="shared" si="2"/>
        <v>3.001157894736842</v>
      </c>
      <c r="H19" s="15">
        <f t="shared" si="3"/>
        <v>3</v>
      </c>
      <c r="I19" s="23">
        <f t="shared" si="4"/>
        <v>28511</v>
      </c>
      <c r="J19" t="s">
        <v>10</v>
      </c>
    </row>
    <row r="20" spans="1:10" ht="12.75">
      <c r="A20" t="s">
        <v>0</v>
      </c>
      <c r="B20" s="1">
        <v>630560</v>
      </c>
      <c r="C20" s="79">
        <f t="shared" si="0"/>
        <v>20.92612668421868</v>
      </c>
      <c r="D20">
        <v>21</v>
      </c>
      <c r="E20" s="23">
        <f t="shared" si="1"/>
        <v>30026.666666666668</v>
      </c>
      <c r="G20" s="14">
        <f t="shared" si="2"/>
        <v>22.124912280701754</v>
      </c>
      <c r="H20" s="15">
        <f t="shared" si="3"/>
        <v>22</v>
      </c>
      <c r="I20" s="23">
        <f t="shared" si="4"/>
        <v>28661.81818181818</v>
      </c>
      <c r="J20" t="s">
        <v>0</v>
      </c>
    </row>
    <row r="21" spans="1:10" ht="12.75">
      <c r="A21" s="16"/>
      <c r="B21" s="9">
        <f>SUM(B6:B20)</f>
        <v>3615920</v>
      </c>
      <c r="C21" s="9"/>
      <c r="D21" s="8">
        <f>SUM(D6:D20)</f>
        <v>120</v>
      </c>
      <c r="E21" s="28">
        <f t="shared" si="1"/>
        <v>30132.666666666668</v>
      </c>
      <c r="F21" s="11"/>
      <c r="G21" s="29" t="s">
        <v>15</v>
      </c>
      <c r="H21" s="36">
        <f>SUM(H6:H20)</f>
        <v>120</v>
      </c>
      <c r="I21" s="37"/>
      <c r="J21" s="38"/>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H21"/>
  <sheetViews>
    <sheetView showGridLines="0" zoomScale="125" zoomScaleNormal="125" workbookViewId="0" topLeftCell="A1">
      <selection activeCell="E27" sqref="E27"/>
    </sheetView>
  </sheetViews>
  <sheetFormatPr defaultColWidth="11.00390625" defaultRowHeight="12.75"/>
  <cols>
    <col min="7" max="7" width="11.125" style="0" customWidth="1"/>
  </cols>
  <sheetData>
    <row r="2" spans="5:8" ht="12.75">
      <c r="E2" s="42" t="s">
        <v>30</v>
      </c>
      <c r="F2" s="43"/>
      <c r="G2" s="42" t="s">
        <v>34</v>
      </c>
      <c r="H2" s="46"/>
    </row>
    <row r="3" spans="5:8" ht="12.75">
      <c r="E3" s="44" t="s">
        <v>31</v>
      </c>
      <c r="F3" s="45">
        <v>28500</v>
      </c>
      <c r="G3" s="44" t="s">
        <v>31</v>
      </c>
      <c r="H3" s="47">
        <v>30000</v>
      </c>
    </row>
    <row r="4" spans="1:8" ht="12.75">
      <c r="A4" s="3"/>
      <c r="B4" s="7" t="s">
        <v>26</v>
      </c>
      <c r="C4" s="7" t="s">
        <v>27</v>
      </c>
      <c r="D4" s="7" t="s">
        <v>33</v>
      </c>
      <c r="E4" s="33"/>
      <c r="F4" s="4" t="s">
        <v>33</v>
      </c>
      <c r="G4" s="33"/>
      <c r="H4" s="41"/>
    </row>
    <row r="5" spans="1:8" ht="12.75">
      <c r="A5" s="5" t="s">
        <v>16</v>
      </c>
      <c r="B5" s="10" t="s">
        <v>17</v>
      </c>
      <c r="C5" s="10" t="s">
        <v>28</v>
      </c>
      <c r="D5" s="10" t="s">
        <v>29</v>
      </c>
      <c r="E5" s="32" t="s">
        <v>32</v>
      </c>
      <c r="F5" s="6" t="s">
        <v>29</v>
      </c>
      <c r="G5" s="32" t="s">
        <v>32</v>
      </c>
      <c r="H5" s="49" t="s">
        <v>35</v>
      </c>
    </row>
    <row r="6" spans="1:8" ht="12.75">
      <c r="A6" t="s">
        <v>6</v>
      </c>
      <c r="B6" s="1">
        <v>236841</v>
      </c>
      <c r="C6">
        <v>8</v>
      </c>
      <c r="D6" s="23">
        <f>B6/C6</f>
        <v>29605.125</v>
      </c>
      <c r="E6" s="40">
        <v>8</v>
      </c>
      <c r="F6" s="39">
        <f>B6/E6</f>
        <v>29605.125</v>
      </c>
      <c r="G6" s="50">
        <f>B6/$H$3</f>
        <v>7.8947</v>
      </c>
      <c r="H6" s="48">
        <f>ROUND(G6,0)</f>
        <v>8</v>
      </c>
    </row>
    <row r="7" spans="1:8" ht="12.75">
      <c r="A7" t="s">
        <v>14</v>
      </c>
      <c r="B7" s="1">
        <v>55540</v>
      </c>
      <c r="C7">
        <v>2</v>
      </c>
      <c r="D7" s="23">
        <f aca="true" t="shared" si="0" ref="D7:D21">B7/C7</f>
        <v>27770</v>
      </c>
      <c r="E7" s="40">
        <v>1</v>
      </c>
      <c r="F7" s="39">
        <f>B7/E7</f>
        <v>55540</v>
      </c>
      <c r="G7" s="51">
        <f aca="true" t="shared" si="1" ref="G7:G20">B7/$H$3</f>
        <v>1.8513333333333333</v>
      </c>
      <c r="H7" s="48">
        <f aca="true" t="shared" si="2" ref="H7:H20">ROUND(G7,0)</f>
        <v>2</v>
      </c>
    </row>
    <row r="8" spans="1:8" ht="12.75">
      <c r="A8" t="s">
        <v>11</v>
      </c>
      <c r="B8" s="1">
        <v>70835</v>
      </c>
      <c r="C8">
        <v>2</v>
      </c>
      <c r="D8" s="23">
        <f t="shared" si="0"/>
        <v>35417.5</v>
      </c>
      <c r="E8" s="40">
        <v>2</v>
      </c>
      <c r="F8" s="39">
        <f aca="true" t="shared" si="3" ref="F8:F20">B8/E8</f>
        <v>35417.5</v>
      </c>
      <c r="G8" s="51">
        <f t="shared" si="1"/>
        <v>2.3611666666666666</v>
      </c>
      <c r="H8" s="48">
        <f t="shared" si="2"/>
        <v>2</v>
      </c>
    </row>
    <row r="9" spans="1:8" ht="12.75">
      <c r="A9" t="s">
        <v>12</v>
      </c>
      <c r="B9" s="1">
        <v>68705</v>
      </c>
      <c r="C9">
        <v>2</v>
      </c>
      <c r="D9" s="23">
        <f t="shared" si="0"/>
        <v>34352.5</v>
      </c>
      <c r="E9" s="40">
        <v>2</v>
      </c>
      <c r="F9" s="39">
        <f t="shared" si="3"/>
        <v>34352.5</v>
      </c>
      <c r="G9" s="51">
        <f t="shared" si="1"/>
        <v>2.2901666666666665</v>
      </c>
      <c r="H9" s="48">
        <f t="shared" si="2"/>
        <v>2</v>
      </c>
    </row>
    <row r="10" spans="1:8" ht="12.75">
      <c r="A10" t="s">
        <v>5</v>
      </c>
      <c r="B10" s="1">
        <v>278514</v>
      </c>
      <c r="C10">
        <v>9</v>
      </c>
      <c r="D10" s="23">
        <f t="shared" si="0"/>
        <v>30946</v>
      </c>
      <c r="E10" s="40">
        <v>9</v>
      </c>
      <c r="F10" s="39">
        <f t="shared" si="3"/>
        <v>30946</v>
      </c>
      <c r="G10" s="51">
        <f t="shared" si="1"/>
        <v>9.2838</v>
      </c>
      <c r="H10" s="48">
        <f t="shared" si="2"/>
        <v>9</v>
      </c>
    </row>
    <row r="11" spans="1:8" ht="12.75">
      <c r="A11" t="s">
        <v>1</v>
      </c>
      <c r="B11" s="1">
        <v>475327</v>
      </c>
      <c r="C11">
        <v>16</v>
      </c>
      <c r="D11" s="23">
        <f t="shared" si="0"/>
        <v>29707.9375</v>
      </c>
      <c r="E11" s="40">
        <v>16</v>
      </c>
      <c r="F11" s="39">
        <f t="shared" si="3"/>
        <v>29707.9375</v>
      </c>
      <c r="G11" s="51">
        <f t="shared" si="1"/>
        <v>15.844233333333333</v>
      </c>
      <c r="H11" s="48">
        <f t="shared" si="2"/>
        <v>16</v>
      </c>
    </row>
    <row r="12" spans="1:8" ht="12.75">
      <c r="A12" t="s">
        <v>9</v>
      </c>
      <c r="B12" s="1">
        <v>141822</v>
      </c>
      <c r="C12">
        <v>5</v>
      </c>
      <c r="D12" s="23">
        <f t="shared" si="0"/>
        <v>28364.4</v>
      </c>
      <c r="E12" s="40">
        <v>4</v>
      </c>
      <c r="F12" s="39">
        <f t="shared" si="3"/>
        <v>35455.5</v>
      </c>
      <c r="G12" s="51">
        <f t="shared" si="1"/>
        <v>4.7274</v>
      </c>
      <c r="H12" s="48">
        <f t="shared" si="2"/>
        <v>5</v>
      </c>
    </row>
    <row r="13" spans="1:8" ht="12.75">
      <c r="A13" t="s">
        <v>8</v>
      </c>
      <c r="B13" s="1">
        <v>179570</v>
      </c>
      <c r="C13">
        <v>6</v>
      </c>
      <c r="D13" s="23">
        <f t="shared" si="0"/>
        <v>29928.333333333332</v>
      </c>
      <c r="E13" s="40">
        <v>6</v>
      </c>
      <c r="F13" s="39">
        <f t="shared" si="3"/>
        <v>29928.333333333332</v>
      </c>
      <c r="G13" s="51">
        <f t="shared" si="1"/>
        <v>5.985666666666667</v>
      </c>
      <c r="H13" s="48">
        <f t="shared" si="2"/>
        <v>6</v>
      </c>
    </row>
    <row r="14" spans="1:8" ht="12.75">
      <c r="A14" t="s">
        <v>4</v>
      </c>
      <c r="B14" s="1">
        <v>331589</v>
      </c>
      <c r="C14">
        <v>11</v>
      </c>
      <c r="D14" s="23">
        <f t="shared" si="0"/>
        <v>30144.454545454544</v>
      </c>
      <c r="E14" s="40">
        <v>11</v>
      </c>
      <c r="F14" s="39">
        <f t="shared" si="3"/>
        <v>30144.454545454544</v>
      </c>
      <c r="G14" s="51">
        <f t="shared" si="1"/>
        <v>11.052966666666666</v>
      </c>
      <c r="H14" s="48">
        <f t="shared" si="2"/>
        <v>11</v>
      </c>
    </row>
    <row r="15" spans="1:8" ht="12.75">
      <c r="A15" t="s">
        <v>3</v>
      </c>
      <c r="B15" s="1">
        <v>353523</v>
      </c>
      <c r="C15">
        <v>12</v>
      </c>
      <c r="D15" s="23">
        <f t="shared" si="0"/>
        <v>29460.25</v>
      </c>
      <c r="E15" s="40">
        <v>12</v>
      </c>
      <c r="F15" s="39">
        <f t="shared" si="3"/>
        <v>29460.25</v>
      </c>
      <c r="G15" s="51">
        <f t="shared" si="1"/>
        <v>11.7841</v>
      </c>
      <c r="H15" s="48">
        <f t="shared" si="2"/>
        <v>12</v>
      </c>
    </row>
    <row r="16" spans="1:8" ht="12.75">
      <c r="A16" t="s">
        <v>2</v>
      </c>
      <c r="B16" s="1">
        <v>432879</v>
      </c>
      <c r="C16">
        <v>14</v>
      </c>
      <c r="D16" s="23">
        <f t="shared" si="0"/>
        <v>30919.928571428572</v>
      </c>
      <c r="E16" s="40">
        <v>15</v>
      </c>
      <c r="F16" s="39">
        <f t="shared" si="3"/>
        <v>28858.6</v>
      </c>
      <c r="G16" s="51">
        <f t="shared" si="1"/>
        <v>14.4293</v>
      </c>
      <c r="H16" s="48">
        <f t="shared" si="2"/>
        <v>14</v>
      </c>
    </row>
    <row r="17" spans="1:8" ht="12.75">
      <c r="A17" t="s">
        <v>13</v>
      </c>
      <c r="B17" s="1">
        <v>68446</v>
      </c>
      <c r="C17">
        <v>2</v>
      </c>
      <c r="D17" s="23">
        <f t="shared" si="0"/>
        <v>34223</v>
      </c>
      <c r="E17" s="40">
        <v>2</v>
      </c>
      <c r="F17" s="39">
        <f t="shared" si="3"/>
        <v>34223</v>
      </c>
      <c r="G17" s="51">
        <f t="shared" si="1"/>
        <v>2.2815333333333334</v>
      </c>
      <c r="H17" s="48">
        <f t="shared" si="2"/>
        <v>2</v>
      </c>
    </row>
    <row r="18" spans="1:8" ht="12.75">
      <c r="A18" t="s">
        <v>7</v>
      </c>
      <c r="B18" s="1">
        <v>206236</v>
      </c>
      <c r="C18">
        <v>7</v>
      </c>
      <c r="D18" s="23">
        <f t="shared" si="0"/>
        <v>29462.285714285714</v>
      </c>
      <c r="E18" s="40">
        <v>7</v>
      </c>
      <c r="F18" s="39">
        <f t="shared" si="3"/>
        <v>29462.285714285714</v>
      </c>
      <c r="G18" s="51">
        <f t="shared" si="1"/>
        <v>6.874533333333333</v>
      </c>
      <c r="H18" s="48">
        <f t="shared" si="2"/>
        <v>7</v>
      </c>
    </row>
    <row r="19" spans="1:8" ht="12.75">
      <c r="A19" t="s">
        <v>10</v>
      </c>
      <c r="B19" s="1">
        <v>85533</v>
      </c>
      <c r="C19">
        <v>3</v>
      </c>
      <c r="D19" s="23">
        <f t="shared" si="0"/>
        <v>28511</v>
      </c>
      <c r="E19" s="40">
        <v>3</v>
      </c>
      <c r="F19" s="39">
        <f t="shared" si="3"/>
        <v>28511</v>
      </c>
      <c r="G19" s="51">
        <f t="shared" si="1"/>
        <v>2.8511</v>
      </c>
      <c r="H19" s="48">
        <f t="shared" si="2"/>
        <v>3</v>
      </c>
    </row>
    <row r="20" spans="1:8" ht="12.75">
      <c r="A20" t="s">
        <v>0</v>
      </c>
      <c r="B20" s="1">
        <v>630560</v>
      </c>
      <c r="C20">
        <v>21</v>
      </c>
      <c r="D20" s="23">
        <f t="shared" si="0"/>
        <v>30026.666666666668</v>
      </c>
      <c r="E20" s="40">
        <v>22</v>
      </c>
      <c r="F20" s="39">
        <f t="shared" si="3"/>
        <v>28661.81818181818</v>
      </c>
      <c r="G20" s="52">
        <f t="shared" si="1"/>
        <v>21.018666666666668</v>
      </c>
      <c r="H20" s="48">
        <f t="shared" si="2"/>
        <v>21</v>
      </c>
    </row>
    <row r="21" spans="1:8" ht="12.75">
      <c r="A21" s="16"/>
      <c r="B21" s="9">
        <f>SUM(B6:B20)</f>
        <v>3615920</v>
      </c>
      <c r="C21" s="8">
        <f>SUM(C6:C20)</f>
        <v>120</v>
      </c>
      <c r="D21" s="26">
        <f t="shared" si="0"/>
        <v>30132.666666666668</v>
      </c>
      <c r="E21" s="8">
        <f>SUM(E6:E20)</f>
        <v>120</v>
      </c>
      <c r="F21" s="27"/>
      <c r="G21" s="29"/>
      <c r="H21" s="53">
        <f>SUM(H6:H20)</f>
        <v>120</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31"/>
  <sheetViews>
    <sheetView showGridLines="0" zoomScale="125" zoomScaleNormal="125" workbookViewId="0" topLeftCell="A1">
      <selection activeCell="D7" sqref="D7"/>
    </sheetView>
  </sheetViews>
  <sheetFormatPr defaultColWidth="11.00390625" defaultRowHeight="12.75"/>
  <cols>
    <col min="1" max="1" width="15.75390625" style="0" bestFit="1" customWidth="1"/>
    <col min="2" max="2" width="9.125" style="0" bestFit="1" customWidth="1"/>
    <col min="3" max="3" width="9.375" style="0" bestFit="1" customWidth="1"/>
    <col min="4" max="4" width="10.125" style="0" customWidth="1"/>
    <col min="5" max="5" width="8.00390625" style="0" bestFit="1" customWidth="1"/>
    <col min="9" max="9" width="13.375" style="0" bestFit="1" customWidth="1"/>
  </cols>
  <sheetData>
    <row r="1" ht="18">
      <c r="A1" s="54" t="s">
        <v>47</v>
      </c>
    </row>
    <row r="4" spans="1:9" ht="12.75">
      <c r="A4" s="3"/>
      <c r="B4" s="7" t="s">
        <v>26</v>
      </c>
      <c r="C4" s="7"/>
      <c r="D4" s="7" t="s">
        <v>19</v>
      </c>
      <c r="E4" s="55" t="s">
        <v>25</v>
      </c>
      <c r="F4" s="7"/>
      <c r="G4" s="4" t="s">
        <v>49</v>
      </c>
      <c r="H4" s="7" t="s">
        <v>23</v>
      </c>
      <c r="I4" s="55" t="s">
        <v>50</v>
      </c>
    </row>
    <row r="5" spans="1:9" ht="12.75">
      <c r="A5" s="5" t="s">
        <v>16</v>
      </c>
      <c r="B5" s="10" t="s">
        <v>17</v>
      </c>
      <c r="C5" s="10" t="s">
        <v>18</v>
      </c>
      <c r="D5" s="10" t="s">
        <v>48</v>
      </c>
      <c r="E5" s="32" t="s">
        <v>22</v>
      </c>
      <c r="F5" s="10" t="s">
        <v>24</v>
      </c>
      <c r="G5" s="6" t="s">
        <v>24</v>
      </c>
      <c r="H5" s="10" t="s">
        <v>49</v>
      </c>
      <c r="I5" s="32" t="s">
        <v>51</v>
      </c>
    </row>
    <row r="6" spans="1:9" ht="12.75">
      <c r="A6" t="s">
        <v>4</v>
      </c>
      <c r="B6" s="1">
        <v>1368775</v>
      </c>
      <c r="C6" s="12">
        <f aca="true" t="shared" si="0" ref="C6:C29">B6/$B$30</f>
        <v>0.1525968357652133</v>
      </c>
      <c r="D6" s="13">
        <f>C6*213</f>
        <v>32.50312601799043</v>
      </c>
      <c r="E6" s="40">
        <f>TRUNC(D6)</f>
        <v>32</v>
      </c>
      <c r="F6" s="57">
        <f>D6-E6</f>
        <v>0.5031260179904322</v>
      </c>
      <c r="G6" s="58">
        <f>F6/E6</f>
        <v>0.015722688062201007</v>
      </c>
      <c r="I6" s="40">
        <f>E6+H6</f>
        <v>32</v>
      </c>
    </row>
    <row r="7" spans="1:9" ht="12.75">
      <c r="A7" t="s">
        <v>2</v>
      </c>
      <c r="B7" s="1">
        <v>1049313</v>
      </c>
      <c r="C7" s="12">
        <f t="shared" si="0"/>
        <v>0.11698185861613726</v>
      </c>
      <c r="D7" s="13">
        <f aca="true" t="shared" si="1" ref="D7:D29">C7*213</f>
        <v>24.917135885237236</v>
      </c>
      <c r="E7" s="40">
        <f aca="true" t="shared" si="2" ref="E7:E29">TRUNC(D7)</f>
        <v>24</v>
      </c>
      <c r="F7" s="57">
        <f aca="true" t="shared" si="3" ref="F7:F29">D7-E7</f>
        <v>0.9171358852372364</v>
      </c>
      <c r="G7" s="58">
        <f aca="true" t="shared" si="4" ref="G7:G29">F7/E7</f>
        <v>0.03821399521821819</v>
      </c>
      <c r="I7" s="40">
        <f aca="true" t="shared" si="5" ref="I7:I29">E7+H7</f>
        <v>24</v>
      </c>
    </row>
    <row r="8" spans="1:9" ht="12.75">
      <c r="A8" t="s">
        <v>37</v>
      </c>
      <c r="B8" s="1">
        <v>895303</v>
      </c>
      <c r="C8" s="12">
        <f t="shared" si="0"/>
        <v>0.09981217135840643</v>
      </c>
      <c r="D8" s="13">
        <f t="shared" si="1"/>
        <v>21.25999249934057</v>
      </c>
      <c r="E8" s="40">
        <f t="shared" si="2"/>
        <v>21</v>
      </c>
      <c r="F8" s="57">
        <f t="shared" si="3"/>
        <v>0.25999249934056934</v>
      </c>
      <c r="G8" s="58">
        <f t="shared" si="4"/>
        <v>0.012380595206693778</v>
      </c>
      <c r="I8" s="40">
        <f t="shared" si="5"/>
        <v>21</v>
      </c>
    </row>
    <row r="9" spans="1:9" ht="12.75">
      <c r="A9" t="s">
        <v>38</v>
      </c>
      <c r="B9" s="1">
        <v>581434</v>
      </c>
      <c r="C9" s="12">
        <f t="shared" si="0"/>
        <v>0.06482072554387028</v>
      </c>
      <c r="D9" s="13">
        <f t="shared" si="1"/>
        <v>13.80681454084437</v>
      </c>
      <c r="E9" s="40">
        <f t="shared" si="2"/>
        <v>13</v>
      </c>
      <c r="F9" s="57">
        <f t="shared" si="3"/>
        <v>0.8068145408443694</v>
      </c>
      <c r="G9" s="58">
        <f t="shared" si="4"/>
        <v>0.06206265698802842</v>
      </c>
      <c r="I9" s="40">
        <f t="shared" si="5"/>
        <v>13</v>
      </c>
    </row>
    <row r="10" spans="1:9" ht="12.75">
      <c r="A10" t="s">
        <v>3</v>
      </c>
      <c r="B10" s="1">
        <v>556821</v>
      </c>
      <c r="C10" s="12">
        <f t="shared" si="0"/>
        <v>0.0620767640317962</v>
      </c>
      <c r="D10" s="13">
        <f t="shared" si="1"/>
        <v>13.22235073877259</v>
      </c>
      <c r="E10" s="40">
        <f t="shared" si="2"/>
        <v>13</v>
      </c>
      <c r="F10" s="57">
        <f t="shared" si="3"/>
        <v>0.22235073877259026</v>
      </c>
      <c r="G10" s="58">
        <f t="shared" si="4"/>
        <v>0.017103902982506945</v>
      </c>
      <c r="I10" s="40">
        <f t="shared" si="5"/>
        <v>13</v>
      </c>
    </row>
    <row r="11" spans="1:9" ht="12.75">
      <c r="A11" t="s">
        <v>1</v>
      </c>
      <c r="B11" s="1">
        <v>523287</v>
      </c>
      <c r="C11" s="12">
        <f t="shared" si="0"/>
        <v>0.05833825164623198</v>
      </c>
      <c r="D11" s="13">
        <f t="shared" si="1"/>
        <v>12.426047600647411</v>
      </c>
      <c r="E11" s="40">
        <f t="shared" si="2"/>
        <v>12</v>
      </c>
      <c r="F11" s="57">
        <f t="shared" si="3"/>
        <v>0.42604760064741143</v>
      </c>
      <c r="G11" s="58">
        <f t="shared" si="4"/>
        <v>0.03550396672061762</v>
      </c>
      <c r="I11" s="40">
        <f t="shared" si="5"/>
        <v>12</v>
      </c>
    </row>
    <row r="12" spans="1:9" ht="12.75">
      <c r="A12" t="s">
        <v>12</v>
      </c>
      <c r="B12" s="1">
        <v>513623</v>
      </c>
      <c r="C12" s="12">
        <f t="shared" si="0"/>
        <v>0.05726086798504952</v>
      </c>
      <c r="D12" s="13">
        <f t="shared" si="1"/>
        <v>12.196564880815547</v>
      </c>
      <c r="E12" s="40">
        <f t="shared" si="2"/>
        <v>12</v>
      </c>
      <c r="F12" s="57">
        <f t="shared" si="3"/>
        <v>0.19656488081554713</v>
      </c>
      <c r="G12" s="58">
        <f t="shared" si="4"/>
        <v>0.016380406734628927</v>
      </c>
      <c r="I12" s="40">
        <f t="shared" si="5"/>
        <v>12</v>
      </c>
    </row>
    <row r="13" spans="1:9" ht="12.75">
      <c r="A13" t="s">
        <v>7</v>
      </c>
      <c r="B13" s="1">
        <v>399351</v>
      </c>
      <c r="C13" s="12">
        <f t="shared" si="0"/>
        <v>0.044521341315901956</v>
      </c>
      <c r="D13" s="13">
        <f t="shared" si="1"/>
        <v>9.483045700287116</v>
      </c>
      <c r="E13" s="40">
        <f t="shared" si="2"/>
        <v>9</v>
      </c>
      <c r="F13" s="57">
        <f t="shared" si="3"/>
        <v>0.483045700287116</v>
      </c>
      <c r="G13" s="58">
        <f t="shared" si="4"/>
        <v>0.05367174447634623</v>
      </c>
      <c r="I13" s="40">
        <f t="shared" si="5"/>
        <v>9</v>
      </c>
    </row>
    <row r="14" spans="1:9" ht="12.75">
      <c r="A14" t="s">
        <v>39</v>
      </c>
      <c r="B14" s="1">
        <v>390769</v>
      </c>
      <c r="C14" s="12">
        <f t="shared" si="0"/>
        <v>0.04356458359857291</v>
      </c>
      <c r="D14" s="13">
        <f t="shared" si="1"/>
        <v>9.27925630649603</v>
      </c>
      <c r="E14" s="40">
        <f t="shared" si="2"/>
        <v>9</v>
      </c>
      <c r="F14" s="57">
        <f t="shared" si="3"/>
        <v>0.2792563064960305</v>
      </c>
      <c r="G14" s="58">
        <f t="shared" si="4"/>
        <v>0.031028478499558945</v>
      </c>
      <c r="I14" s="40">
        <f t="shared" si="5"/>
        <v>9</v>
      </c>
    </row>
    <row r="15" spans="1:9" ht="12.75">
      <c r="A15" t="s">
        <v>5</v>
      </c>
      <c r="B15" s="1">
        <v>364389</v>
      </c>
      <c r="C15" s="12">
        <f t="shared" si="0"/>
        <v>0.040623629440667976</v>
      </c>
      <c r="D15" s="13">
        <f t="shared" si="1"/>
        <v>8.652833070862279</v>
      </c>
      <c r="E15" s="40">
        <f t="shared" si="2"/>
        <v>8</v>
      </c>
      <c r="F15" s="57">
        <f t="shared" si="3"/>
        <v>0.6528330708622789</v>
      </c>
      <c r="G15" s="58">
        <f t="shared" si="4"/>
        <v>0.08160413385778487</v>
      </c>
      <c r="I15" s="40">
        <f t="shared" si="5"/>
        <v>8</v>
      </c>
    </row>
    <row r="16" spans="1:9" ht="12.75">
      <c r="A16" t="s">
        <v>40</v>
      </c>
      <c r="B16" s="1">
        <v>298335</v>
      </c>
      <c r="C16" s="12">
        <f t="shared" si="0"/>
        <v>0.03325964968531345</v>
      </c>
      <c r="D16" s="13">
        <f t="shared" si="1"/>
        <v>7.084305382971764</v>
      </c>
      <c r="E16" s="40">
        <f t="shared" si="2"/>
        <v>7</v>
      </c>
      <c r="F16" s="57">
        <f t="shared" si="3"/>
        <v>0.08430538297176415</v>
      </c>
      <c r="G16" s="58">
        <f t="shared" si="4"/>
        <v>0.012043626138823451</v>
      </c>
      <c r="I16" s="40">
        <f t="shared" si="5"/>
        <v>7</v>
      </c>
    </row>
    <row r="17" spans="1:9" ht="12.75">
      <c r="A17" t="s">
        <v>11</v>
      </c>
      <c r="B17" s="1">
        <v>281126</v>
      </c>
      <c r="C17" s="12">
        <f t="shared" si="0"/>
        <v>0.03134111746001451</v>
      </c>
      <c r="D17" s="13">
        <f t="shared" si="1"/>
        <v>6.67565801898309</v>
      </c>
      <c r="E17" s="40">
        <f t="shared" si="2"/>
        <v>6</v>
      </c>
      <c r="F17" s="57">
        <f t="shared" si="3"/>
        <v>0.6756580189830901</v>
      </c>
      <c r="G17" s="58">
        <f t="shared" si="4"/>
        <v>0.11260966983051501</v>
      </c>
      <c r="H17">
        <v>1</v>
      </c>
      <c r="I17" s="40">
        <f t="shared" si="5"/>
        <v>7</v>
      </c>
    </row>
    <row r="18" spans="1:9" ht="12.75">
      <c r="A18" t="s">
        <v>6</v>
      </c>
      <c r="B18" s="1">
        <v>275208</v>
      </c>
      <c r="C18" s="12">
        <f t="shared" si="0"/>
        <v>0.030681353748624005</v>
      </c>
      <c r="D18" s="13">
        <f t="shared" si="1"/>
        <v>6.535128348456913</v>
      </c>
      <c r="E18" s="40">
        <f t="shared" si="2"/>
        <v>6</v>
      </c>
      <c r="F18" s="57">
        <f t="shared" si="3"/>
        <v>0.5351283484569134</v>
      </c>
      <c r="G18" s="58">
        <f t="shared" si="4"/>
        <v>0.08918805807615222</v>
      </c>
      <c r="H18">
        <v>1</v>
      </c>
      <c r="I18" s="40">
        <f t="shared" si="5"/>
        <v>7</v>
      </c>
    </row>
    <row r="19" spans="1:9" ht="12.75">
      <c r="A19" t="s">
        <v>8</v>
      </c>
      <c r="B19" s="1">
        <v>274551</v>
      </c>
      <c r="C19" s="12">
        <f t="shared" si="0"/>
        <v>0.03060810860526754</v>
      </c>
      <c r="D19" s="13">
        <f t="shared" si="1"/>
        <v>6.5195271329219855</v>
      </c>
      <c r="E19" s="40">
        <f t="shared" si="2"/>
        <v>6</v>
      </c>
      <c r="F19" s="57">
        <f t="shared" si="3"/>
        <v>0.5195271329219855</v>
      </c>
      <c r="G19" s="58">
        <f t="shared" si="4"/>
        <v>0.08658785548699759</v>
      </c>
      <c r="H19">
        <v>1</v>
      </c>
      <c r="I19" s="40">
        <f t="shared" si="5"/>
        <v>7</v>
      </c>
    </row>
    <row r="20" spans="1:9" ht="12.75">
      <c r="A20" t="s">
        <v>9</v>
      </c>
      <c r="B20" s="1">
        <v>244161</v>
      </c>
      <c r="C20" s="12">
        <f t="shared" si="0"/>
        <v>0.027220102659144305</v>
      </c>
      <c r="D20" s="13">
        <f t="shared" si="1"/>
        <v>5.797881866397737</v>
      </c>
      <c r="E20" s="40">
        <f t="shared" si="2"/>
        <v>5</v>
      </c>
      <c r="F20" s="57">
        <f t="shared" si="3"/>
        <v>0.797881866397737</v>
      </c>
      <c r="G20" s="58">
        <f t="shared" si="4"/>
        <v>0.15957637327954738</v>
      </c>
      <c r="H20">
        <v>1</v>
      </c>
      <c r="I20" s="40">
        <f t="shared" si="5"/>
        <v>6</v>
      </c>
    </row>
    <row r="21" spans="1:9" ht="12.75">
      <c r="A21" t="s">
        <v>10</v>
      </c>
      <c r="B21" s="1">
        <v>235764</v>
      </c>
      <c r="C21" s="12">
        <f t="shared" si="0"/>
        <v>0.026283969525560995</v>
      </c>
      <c r="D21" s="13">
        <f t="shared" si="1"/>
        <v>5.598485508944492</v>
      </c>
      <c r="E21" s="40">
        <f t="shared" si="2"/>
        <v>5</v>
      </c>
      <c r="F21" s="57">
        <f t="shared" si="3"/>
        <v>0.598485508944492</v>
      </c>
      <c r="G21" s="58">
        <f t="shared" si="4"/>
        <v>0.1196971017888984</v>
      </c>
      <c r="H21">
        <v>1</v>
      </c>
      <c r="I21" s="40">
        <f t="shared" si="5"/>
        <v>6</v>
      </c>
    </row>
    <row r="22" spans="1:9" ht="12.75">
      <c r="A22" t="s">
        <v>41</v>
      </c>
      <c r="B22" s="1">
        <v>147102</v>
      </c>
      <c r="C22" s="12">
        <f t="shared" si="0"/>
        <v>0.016399554152241536</v>
      </c>
      <c r="D22" s="13">
        <f t="shared" si="1"/>
        <v>3.493105034427447</v>
      </c>
      <c r="E22" s="40">
        <f t="shared" si="2"/>
        <v>3</v>
      </c>
      <c r="F22" s="57">
        <f t="shared" si="3"/>
        <v>0.493105034427447</v>
      </c>
      <c r="G22" s="58">
        <f t="shared" si="4"/>
        <v>0.164368344809149</v>
      </c>
      <c r="H22">
        <v>1</v>
      </c>
      <c r="I22" s="40">
        <f t="shared" si="5"/>
        <v>4</v>
      </c>
    </row>
    <row r="23" spans="1:9" ht="12.75">
      <c r="A23" t="s">
        <v>42</v>
      </c>
      <c r="B23" s="1">
        <v>125779</v>
      </c>
      <c r="C23" s="12">
        <f t="shared" si="0"/>
        <v>0.014022375778132099</v>
      </c>
      <c r="D23" s="13">
        <f t="shared" si="1"/>
        <v>2.986766040742137</v>
      </c>
      <c r="E23" s="40">
        <f t="shared" si="2"/>
        <v>2</v>
      </c>
      <c r="F23" s="57">
        <f t="shared" si="3"/>
        <v>0.986766040742137</v>
      </c>
      <c r="G23" s="58">
        <f t="shared" si="4"/>
        <v>0.4933830203710685</v>
      </c>
      <c r="H23">
        <v>1</v>
      </c>
      <c r="I23" s="40">
        <f t="shared" si="5"/>
        <v>3</v>
      </c>
    </row>
    <row r="24" spans="1:9" ht="12.75">
      <c r="A24" t="s">
        <v>43</v>
      </c>
      <c r="B24" s="1">
        <v>111147</v>
      </c>
      <c r="C24" s="12">
        <f t="shared" si="0"/>
        <v>0.012391138430199384</v>
      </c>
      <c r="D24" s="13">
        <f t="shared" si="1"/>
        <v>2.639312485632469</v>
      </c>
      <c r="E24" s="40">
        <f t="shared" si="2"/>
        <v>2</v>
      </c>
      <c r="F24" s="57">
        <f t="shared" si="3"/>
        <v>0.6393124856324688</v>
      </c>
      <c r="G24" s="58">
        <f t="shared" si="4"/>
        <v>0.3196562428162344</v>
      </c>
      <c r="H24">
        <v>1</v>
      </c>
      <c r="I24" s="40">
        <f t="shared" si="5"/>
        <v>3</v>
      </c>
    </row>
    <row r="25" spans="1:9" ht="12.75">
      <c r="A25" t="s">
        <v>13</v>
      </c>
      <c r="B25" s="1">
        <v>83038</v>
      </c>
      <c r="C25" s="12">
        <f t="shared" si="0"/>
        <v>0.009257428027449202</v>
      </c>
      <c r="D25" s="13">
        <f t="shared" si="1"/>
        <v>1.97183216984668</v>
      </c>
      <c r="E25" s="40">
        <f t="shared" si="2"/>
        <v>1</v>
      </c>
      <c r="F25" s="57">
        <f t="shared" si="3"/>
        <v>0.9718321698466801</v>
      </c>
      <c r="G25" s="58">
        <f t="shared" si="4"/>
        <v>0.9718321698466801</v>
      </c>
      <c r="H25">
        <v>1</v>
      </c>
      <c r="I25" s="40">
        <f t="shared" si="5"/>
        <v>2</v>
      </c>
    </row>
    <row r="26" spans="1:9" ht="12.75">
      <c r="A26" t="s">
        <v>14</v>
      </c>
      <c r="B26" s="1">
        <v>70943</v>
      </c>
      <c r="C26" s="12">
        <f t="shared" si="0"/>
        <v>0.007909026187424176</v>
      </c>
      <c r="D26" s="13">
        <f t="shared" si="1"/>
        <v>1.6846225779213495</v>
      </c>
      <c r="E26" s="40">
        <f t="shared" si="2"/>
        <v>1</v>
      </c>
      <c r="F26" s="57">
        <f t="shared" si="3"/>
        <v>0.6846225779213495</v>
      </c>
      <c r="G26" s="58">
        <f t="shared" si="4"/>
        <v>0.6846225779213495</v>
      </c>
      <c r="H26">
        <v>1</v>
      </c>
      <c r="I26" s="40">
        <f t="shared" si="5"/>
        <v>2</v>
      </c>
    </row>
    <row r="27" spans="1:9" ht="12.75">
      <c r="A27" t="s">
        <v>44</v>
      </c>
      <c r="B27" s="1">
        <v>62496</v>
      </c>
      <c r="C27" s="12">
        <f t="shared" si="0"/>
        <v>0.006967318842017695</v>
      </c>
      <c r="D27" s="13">
        <f t="shared" si="1"/>
        <v>1.4840389133497691</v>
      </c>
      <c r="E27" s="40">
        <f t="shared" si="2"/>
        <v>1</v>
      </c>
      <c r="F27" s="57">
        <f t="shared" si="3"/>
        <v>0.4840389133497691</v>
      </c>
      <c r="G27" s="58">
        <f t="shared" si="4"/>
        <v>0.4840389133497691</v>
      </c>
      <c r="H27">
        <v>1</v>
      </c>
      <c r="I27" s="40">
        <f t="shared" si="5"/>
        <v>2</v>
      </c>
    </row>
    <row r="28" spans="1:9" ht="12.75">
      <c r="A28" t="s">
        <v>45</v>
      </c>
      <c r="B28" s="1">
        <v>62320</v>
      </c>
      <c r="C28" s="12">
        <f t="shared" si="0"/>
        <v>0.006947697616400134</v>
      </c>
      <c r="D28" s="13">
        <f t="shared" si="1"/>
        <v>1.4798595922932285</v>
      </c>
      <c r="E28" s="40">
        <f t="shared" si="2"/>
        <v>1</v>
      </c>
      <c r="F28" s="57">
        <f t="shared" si="3"/>
        <v>0.4798595922932285</v>
      </c>
      <c r="G28" s="58">
        <f t="shared" si="4"/>
        <v>0.4798595922932285</v>
      </c>
      <c r="H28">
        <v>1</v>
      </c>
      <c r="I28" s="40">
        <f t="shared" si="5"/>
        <v>2</v>
      </c>
    </row>
    <row r="29" spans="1:9" ht="12.75">
      <c r="A29" t="s">
        <v>46</v>
      </c>
      <c r="B29" s="1">
        <v>54843</v>
      </c>
      <c r="C29" s="12">
        <f t="shared" si="0"/>
        <v>0.006114129980363167</v>
      </c>
      <c r="D29" s="13">
        <f t="shared" si="1"/>
        <v>1.3023096858173546</v>
      </c>
      <c r="E29" s="40">
        <f t="shared" si="2"/>
        <v>1</v>
      </c>
      <c r="F29" s="57">
        <f t="shared" si="3"/>
        <v>0.3023096858173546</v>
      </c>
      <c r="G29" s="58">
        <f t="shared" si="4"/>
        <v>0.3023096858173546</v>
      </c>
      <c r="H29">
        <v>1</v>
      </c>
      <c r="I29" s="40">
        <f t="shared" si="5"/>
        <v>2</v>
      </c>
    </row>
    <row r="30" spans="1:9" ht="12.75">
      <c r="A30" s="16" t="s">
        <v>15</v>
      </c>
      <c r="B30" s="9">
        <f>SUM(B6:B29)</f>
        <v>8969878</v>
      </c>
      <c r="C30" s="9"/>
      <c r="D30" s="9"/>
      <c r="E30" s="56">
        <f>SUM(E6:E29)</f>
        <v>200</v>
      </c>
      <c r="F30" s="9"/>
      <c r="G30" s="59"/>
      <c r="H30" s="9"/>
      <c r="I30" s="56">
        <f>SUM(I6:I29)</f>
        <v>213</v>
      </c>
    </row>
    <row r="31" spans="1:2" ht="12.75">
      <c r="A31" s="11"/>
      <c r="B31" s="11"/>
    </row>
  </sheetData>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dimension ref="A1:G30"/>
  <sheetViews>
    <sheetView showGridLines="0" zoomScale="125" zoomScaleNormal="125" workbookViewId="0" topLeftCell="A1">
      <selection activeCell="E4" sqref="E4"/>
    </sheetView>
  </sheetViews>
  <sheetFormatPr defaultColWidth="11.00390625" defaultRowHeight="12.75"/>
  <cols>
    <col min="7" max="7" width="13.375" style="0" bestFit="1" customWidth="1"/>
  </cols>
  <sheetData>
    <row r="1" ht="18">
      <c r="A1" s="54" t="s">
        <v>54</v>
      </c>
    </row>
    <row r="2" spans="4:6" ht="12.75">
      <c r="D2" s="42" t="s">
        <v>34</v>
      </c>
      <c r="E2" s="46"/>
      <c r="F2" s="64"/>
    </row>
    <row r="3" spans="4:6" ht="12.75">
      <c r="D3" s="44" t="s">
        <v>31</v>
      </c>
      <c r="E3" s="68">
        <v>30000</v>
      </c>
      <c r="F3" s="65"/>
    </row>
    <row r="4" spans="1:7" ht="12.75">
      <c r="A4" s="3"/>
      <c r="B4" s="7" t="s">
        <v>26</v>
      </c>
      <c r="C4" s="4"/>
      <c r="D4" s="60"/>
      <c r="E4" s="7"/>
      <c r="F4" s="55"/>
      <c r="G4" s="7" t="s">
        <v>50</v>
      </c>
    </row>
    <row r="5" spans="1:7" ht="12.75">
      <c r="A5" s="5" t="s">
        <v>16</v>
      </c>
      <c r="B5" s="10" t="s">
        <v>17</v>
      </c>
      <c r="C5" s="6" t="s">
        <v>18</v>
      </c>
      <c r="D5" s="10" t="s">
        <v>32</v>
      </c>
      <c r="E5" s="10" t="s">
        <v>52</v>
      </c>
      <c r="F5" s="32" t="s">
        <v>53</v>
      </c>
      <c r="G5" s="10" t="s">
        <v>51</v>
      </c>
    </row>
    <row r="6" spans="1:7" ht="12.75">
      <c r="A6" t="s">
        <v>4</v>
      </c>
      <c r="B6" s="61">
        <v>1368775</v>
      </c>
      <c r="C6" s="62">
        <f aca="true" t="shared" si="0" ref="C6:C29">B6/$B$30</f>
        <v>0.1525968357652133</v>
      </c>
      <c r="D6" s="14">
        <f>B6/$E$3</f>
        <v>45.62583333333333</v>
      </c>
      <c r="E6" s="63">
        <f>ROUND(D6,0)</f>
        <v>46</v>
      </c>
      <c r="F6" s="67">
        <v>32.50312601799043</v>
      </c>
      <c r="G6" s="66">
        <v>32</v>
      </c>
    </row>
    <row r="7" spans="1:7" ht="12.75">
      <c r="A7" t="s">
        <v>2</v>
      </c>
      <c r="B7" s="61">
        <v>1049313</v>
      </c>
      <c r="C7" s="62">
        <f t="shared" si="0"/>
        <v>0.11698185861613726</v>
      </c>
      <c r="D7" s="14">
        <f aca="true" t="shared" si="1" ref="D7:D29">B7/$E$3</f>
        <v>34.9771</v>
      </c>
      <c r="E7" s="63">
        <f aca="true" t="shared" si="2" ref="E7:E29">ROUND(D7,0)</f>
        <v>35</v>
      </c>
      <c r="F7" s="67">
        <v>24.917135885237236</v>
      </c>
      <c r="G7" s="66">
        <v>24</v>
      </c>
    </row>
    <row r="8" spans="1:7" ht="12.75">
      <c r="A8" t="s">
        <v>37</v>
      </c>
      <c r="B8" s="61">
        <v>895303</v>
      </c>
      <c r="C8" s="62">
        <f t="shared" si="0"/>
        <v>0.09981217135840643</v>
      </c>
      <c r="D8" s="14">
        <f t="shared" si="1"/>
        <v>29.843433333333333</v>
      </c>
      <c r="E8" s="63">
        <f t="shared" si="2"/>
        <v>30</v>
      </c>
      <c r="F8" s="67">
        <v>21.25999249934057</v>
      </c>
      <c r="G8" s="66">
        <v>21</v>
      </c>
    </row>
    <row r="9" spans="1:7" ht="12.75">
      <c r="A9" t="s">
        <v>38</v>
      </c>
      <c r="B9" s="61">
        <v>581434</v>
      </c>
      <c r="C9" s="62">
        <f t="shared" si="0"/>
        <v>0.06482072554387028</v>
      </c>
      <c r="D9" s="14">
        <f t="shared" si="1"/>
        <v>19.381133333333334</v>
      </c>
      <c r="E9" s="63">
        <f t="shared" si="2"/>
        <v>19</v>
      </c>
      <c r="F9" s="67">
        <v>13.80681454084437</v>
      </c>
      <c r="G9" s="66">
        <v>13</v>
      </c>
    </row>
    <row r="10" spans="1:7" ht="12.75">
      <c r="A10" t="s">
        <v>3</v>
      </c>
      <c r="B10" s="61">
        <v>556821</v>
      </c>
      <c r="C10" s="62">
        <f t="shared" si="0"/>
        <v>0.0620767640317962</v>
      </c>
      <c r="D10" s="14">
        <f t="shared" si="1"/>
        <v>18.5607</v>
      </c>
      <c r="E10" s="63">
        <f t="shared" si="2"/>
        <v>19</v>
      </c>
      <c r="F10" s="67">
        <v>13.22235073877259</v>
      </c>
      <c r="G10" s="66">
        <v>13</v>
      </c>
    </row>
    <row r="11" spans="1:7" ht="12.75">
      <c r="A11" t="s">
        <v>1</v>
      </c>
      <c r="B11" s="61">
        <v>523287</v>
      </c>
      <c r="C11" s="62">
        <f t="shared" si="0"/>
        <v>0.05833825164623198</v>
      </c>
      <c r="D11" s="14">
        <f t="shared" si="1"/>
        <v>17.4429</v>
      </c>
      <c r="E11" s="63">
        <f t="shared" si="2"/>
        <v>17</v>
      </c>
      <c r="F11" s="67">
        <v>12.426047600647411</v>
      </c>
      <c r="G11" s="66">
        <v>12</v>
      </c>
    </row>
    <row r="12" spans="1:7" ht="12.75">
      <c r="A12" t="s">
        <v>12</v>
      </c>
      <c r="B12" s="61">
        <v>513623</v>
      </c>
      <c r="C12" s="62">
        <f t="shared" si="0"/>
        <v>0.05726086798504952</v>
      </c>
      <c r="D12" s="14">
        <f t="shared" si="1"/>
        <v>17.12076666666667</v>
      </c>
      <c r="E12" s="63">
        <f t="shared" si="2"/>
        <v>17</v>
      </c>
      <c r="F12" s="67">
        <v>12.196564880815547</v>
      </c>
      <c r="G12" s="66">
        <v>12</v>
      </c>
    </row>
    <row r="13" spans="1:7" ht="12.75">
      <c r="A13" t="s">
        <v>7</v>
      </c>
      <c r="B13" s="61">
        <v>399351</v>
      </c>
      <c r="C13" s="62">
        <f t="shared" si="0"/>
        <v>0.044521341315901956</v>
      </c>
      <c r="D13" s="14">
        <f t="shared" si="1"/>
        <v>13.3117</v>
      </c>
      <c r="E13" s="63">
        <f t="shared" si="2"/>
        <v>13</v>
      </c>
      <c r="F13" s="67">
        <v>9.483045700287116</v>
      </c>
      <c r="G13" s="66">
        <v>9</v>
      </c>
    </row>
    <row r="14" spans="1:7" ht="12.75">
      <c r="A14" t="s">
        <v>39</v>
      </c>
      <c r="B14" s="61">
        <v>390769</v>
      </c>
      <c r="C14" s="62">
        <f t="shared" si="0"/>
        <v>0.04356458359857291</v>
      </c>
      <c r="D14" s="14">
        <f t="shared" si="1"/>
        <v>13.025633333333333</v>
      </c>
      <c r="E14" s="63">
        <f t="shared" si="2"/>
        <v>13</v>
      </c>
      <c r="F14" s="67">
        <v>9.27925630649603</v>
      </c>
      <c r="G14" s="66">
        <v>9</v>
      </c>
    </row>
    <row r="15" spans="1:7" ht="12.75">
      <c r="A15" t="s">
        <v>5</v>
      </c>
      <c r="B15" s="61">
        <v>364389</v>
      </c>
      <c r="C15" s="62">
        <f t="shared" si="0"/>
        <v>0.040623629440667976</v>
      </c>
      <c r="D15" s="14">
        <f t="shared" si="1"/>
        <v>12.1463</v>
      </c>
      <c r="E15" s="63">
        <f t="shared" si="2"/>
        <v>12</v>
      </c>
      <c r="F15" s="67">
        <v>8.652833070862279</v>
      </c>
      <c r="G15" s="66">
        <v>8</v>
      </c>
    </row>
    <row r="16" spans="1:7" ht="12.75">
      <c r="A16" t="s">
        <v>40</v>
      </c>
      <c r="B16" s="61">
        <v>298335</v>
      </c>
      <c r="C16" s="62">
        <f t="shared" si="0"/>
        <v>0.03325964968531345</v>
      </c>
      <c r="D16" s="14">
        <f t="shared" si="1"/>
        <v>9.9445</v>
      </c>
      <c r="E16" s="63">
        <f t="shared" si="2"/>
        <v>10</v>
      </c>
      <c r="F16" s="67">
        <v>7.084305382971764</v>
      </c>
      <c r="G16" s="66">
        <v>7</v>
      </c>
    </row>
    <row r="17" spans="1:7" ht="12.75">
      <c r="A17" t="s">
        <v>11</v>
      </c>
      <c r="B17" s="61">
        <v>281126</v>
      </c>
      <c r="C17" s="62">
        <f t="shared" si="0"/>
        <v>0.03134111746001451</v>
      </c>
      <c r="D17" s="14">
        <f t="shared" si="1"/>
        <v>9.370866666666666</v>
      </c>
      <c r="E17" s="63">
        <f t="shared" si="2"/>
        <v>9</v>
      </c>
      <c r="F17" s="67">
        <v>6.67565801898309</v>
      </c>
      <c r="G17" s="66">
        <v>7</v>
      </c>
    </row>
    <row r="18" spans="1:7" ht="12.75">
      <c r="A18" t="s">
        <v>6</v>
      </c>
      <c r="B18" s="61">
        <v>275208</v>
      </c>
      <c r="C18" s="62">
        <f t="shared" si="0"/>
        <v>0.030681353748624005</v>
      </c>
      <c r="D18" s="14">
        <f t="shared" si="1"/>
        <v>9.1736</v>
      </c>
      <c r="E18" s="63">
        <f t="shared" si="2"/>
        <v>9</v>
      </c>
      <c r="F18" s="67">
        <v>6.535128348456913</v>
      </c>
      <c r="G18" s="66">
        <v>7</v>
      </c>
    </row>
    <row r="19" spans="1:7" ht="12.75">
      <c r="A19" t="s">
        <v>8</v>
      </c>
      <c r="B19" s="61">
        <v>274551</v>
      </c>
      <c r="C19" s="62">
        <f t="shared" si="0"/>
        <v>0.03060810860526754</v>
      </c>
      <c r="D19" s="14">
        <f t="shared" si="1"/>
        <v>9.1517</v>
      </c>
      <c r="E19" s="63">
        <f t="shared" si="2"/>
        <v>9</v>
      </c>
      <c r="F19" s="67">
        <v>6.5195271329219855</v>
      </c>
      <c r="G19" s="66">
        <v>7</v>
      </c>
    </row>
    <row r="20" spans="1:7" ht="12.75">
      <c r="A20" t="s">
        <v>9</v>
      </c>
      <c r="B20" s="61">
        <v>244161</v>
      </c>
      <c r="C20" s="62">
        <f t="shared" si="0"/>
        <v>0.027220102659144305</v>
      </c>
      <c r="D20" s="14">
        <f t="shared" si="1"/>
        <v>8.1387</v>
      </c>
      <c r="E20" s="63">
        <f t="shared" si="2"/>
        <v>8</v>
      </c>
      <c r="F20" s="67">
        <v>5.797881866397737</v>
      </c>
      <c r="G20" s="66">
        <v>6</v>
      </c>
    </row>
    <row r="21" spans="1:7" ht="12.75">
      <c r="A21" t="s">
        <v>10</v>
      </c>
      <c r="B21" s="61">
        <v>235764</v>
      </c>
      <c r="C21" s="62">
        <f t="shared" si="0"/>
        <v>0.026283969525560995</v>
      </c>
      <c r="D21" s="14">
        <f t="shared" si="1"/>
        <v>7.8588</v>
      </c>
      <c r="E21" s="63">
        <f t="shared" si="2"/>
        <v>8</v>
      </c>
      <c r="F21" s="67">
        <v>5.598485508944492</v>
      </c>
      <c r="G21" s="66">
        <v>6</v>
      </c>
    </row>
    <row r="22" spans="1:7" ht="12.75">
      <c r="A22" t="s">
        <v>41</v>
      </c>
      <c r="B22" s="61">
        <v>147102</v>
      </c>
      <c r="C22" s="62">
        <f t="shared" si="0"/>
        <v>0.016399554152241536</v>
      </c>
      <c r="D22" s="14">
        <f t="shared" si="1"/>
        <v>4.9034</v>
      </c>
      <c r="E22" s="63">
        <f t="shared" si="2"/>
        <v>5</v>
      </c>
      <c r="F22" s="67">
        <v>3.493105034427447</v>
      </c>
      <c r="G22" s="66">
        <v>4</v>
      </c>
    </row>
    <row r="23" spans="1:7" ht="12.75">
      <c r="A23" t="s">
        <v>42</v>
      </c>
      <c r="B23" s="61">
        <v>125779</v>
      </c>
      <c r="C23" s="62">
        <f t="shared" si="0"/>
        <v>0.014022375778132099</v>
      </c>
      <c r="D23" s="14">
        <f t="shared" si="1"/>
        <v>4.192633333333333</v>
      </c>
      <c r="E23" s="63">
        <f t="shared" si="2"/>
        <v>4</v>
      </c>
      <c r="F23" s="67">
        <v>2.986766040742137</v>
      </c>
      <c r="G23" s="66">
        <v>3</v>
      </c>
    </row>
    <row r="24" spans="1:7" ht="12.75">
      <c r="A24" t="s">
        <v>43</v>
      </c>
      <c r="B24" s="61">
        <v>111147</v>
      </c>
      <c r="C24" s="62">
        <f t="shared" si="0"/>
        <v>0.012391138430199384</v>
      </c>
      <c r="D24" s="14">
        <f t="shared" si="1"/>
        <v>3.7049</v>
      </c>
      <c r="E24" s="63">
        <f t="shared" si="2"/>
        <v>4</v>
      </c>
      <c r="F24" s="67">
        <v>2.639312485632469</v>
      </c>
      <c r="G24" s="66">
        <v>3</v>
      </c>
    </row>
    <row r="25" spans="1:7" ht="12.75">
      <c r="A25" t="s">
        <v>13</v>
      </c>
      <c r="B25" s="61">
        <v>83038</v>
      </c>
      <c r="C25" s="62">
        <f t="shared" si="0"/>
        <v>0.009257428027449202</v>
      </c>
      <c r="D25" s="14">
        <f t="shared" si="1"/>
        <v>2.767933333333333</v>
      </c>
      <c r="E25" s="63">
        <f t="shared" si="2"/>
        <v>3</v>
      </c>
      <c r="F25" s="67">
        <v>1.97183216984668</v>
      </c>
      <c r="G25" s="66">
        <v>2</v>
      </c>
    </row>
    <row r="26" spans="1:7" ht="12.75">
      <c r="A26" t="s">
        <v>14</v>
      </c>
      <c r="B26" s="61">
        <v>70943</v>
      </c>
      <c r="C26" s="62">
        <f t="shared" si="0"/>
        <v>0.007909026187424176</v>
      </c>
      <c r="D26" s="14">
        <f t="shared" si="1"/>
        <v>2.3647666666666667</v>
      </c>
      <c r="E26" s="63">
        <f t="shared" si="2"/>
        <v>2</v>
      </c>
      <c r="F26" s="67">
        <v>1.6846225779213495</v>
      </c>
      <c r="G26" s="66">
        <v>2</v>
      </c>
    </row>
    <row r="27" spans="1:7" ht="12.75">
      <c r="A27" t="s">
        <v>44</v>
      </c>
      <c r="B27" s="61">
        <v>62496</v>
      </c>
      <c r="C27" s="62">
        <f t="shared" si="0"/>
        <v>0.006967318842017695</v>
      </c>
      <c r="D27" s="14">
        <f t="shared" si="1"/>
        <v>2.0832</v>
      </c>
      <c r="E27" s="63">
        <f t="shared" si="2"/>
        <v>2</v>
      </c>
      <c r="F27" s="67">
        <v>1.4840389133497691</v>
      </c>
      <c r="G27" s="66">
        <v>2</v>
      </c>
    </row>
    <row r="28" spans="1:7" ht="12.75">
      <c r="A28" t="s">
        <v>45</v>
      </c>
      <c r="B28" s="61">
        <v>62320</v>
      </c>
      <c r="C28" s="62">
        <f t="shared" si="0"/>
        <v>0.006947697616400134</v>
      </c>
      <c r="D28" s="14">
        <f t="shared" si="1"/>
        <v>2.0773333333333333</v>
      </c>
      <c r="E28" s="63">
        <f t="shared" si="2"/>
        <v>2</v>
      </c>
      <c r="F28" s="67">
        <v>1.4798595922932285</v>
      </c>
      <c r="G28" s="66">
        <v>2</v>
      </c>
    </row>
    <row r="29" spans="1:7" ht="12.75">
      <c r="A29" t="s">
        <v>46</v>
      </c>
      <c r="B29" s="61">
        <v>54843</v>
      </c>
      <c r="C29" s="62">
        <f t="shared" si="0"/>
        <v>0.006114129980363167</v>
      </c>
      <c r="D29" s="14">
        <f t="shared" si="1"/>
        <v>1.8281</v>
      </c>
      <c r="E29" s="63">
        <f t="shared" si="2"/>
        <v>2</v>
      </c>
      <c r="F29" s="67">
        <v>1.3023096858173546</v>
      </c>
      <c r="G29" s="66">
        <v>2</v>
      </c>
    </row>
    <row r="30" spans="1:7" ht="12.75">
      <c r="A30" s="16" t="s">
        <v>15</v>
      </c>
      <c r="B30" s="9">
        <f>SUM(B6:B29)</f>
        <v>8969878</v>
      </c>
      <c r="C30" s="59"/>
      <c r="D30" s="9"/>
      <c r="E30" s="9">
        <f>SUM(E6:E29)</f>
        <v>298</v>
      </c>
      <c r="F30" s="56"/>
      <c r="G30" s="9">
        <f>SUM(G6:G29)</f>
        <v>213</v>
      </c>
    </row>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Wheaton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Academic Computing</dc:creator>
  <cp:keywords/>
  <dc:description/>
  <cp:lastModifiedBy>.</cp:lastModifiedBy>
  <dcterms:created xsi:type="dcterms:W3CDTF">2005-09-22T02:03:43Z</dcterms:created>
  <dcterms:modified xsi:type="dcterms:W3CDTF">2010-02-22T18:43:27Z</dcterms:modified>
  <cp:category/>
  <cp:version/>
  <cp:contentType/>
  <cp:contentStatus/>
</cp:coreProperties>
</file>